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Jindrichuv_Hradec\TR_MK_Reprogen\kros\"/>
    </mc:Choice>
  </mc:AlternateContent>
  <bookViews>
    <workbookView xWindow="0" yWindow="0" windowWidth="0" windowHeight="0"/>
  </bookViews>
  <sheets>
    <sheet name="Rekapitulace stavby" sheetId="1" r:id="rId1"/>
    <sheet name="02 - Ostatní a vedlejší n..." sheetId="2" r:id="rId2"/>
    <sheet name="101 - Místní komunikace" sheetId="3" r:id="rId3"/>
    <sheet name="301 - Vodovod" sheetId="4" r:id="rId4"/>
    <sheet name="302 - Splašková kanalizace" sheetId="5" r:id="rId5"/>
    <sheet name="303 - Dešťová kanalizace" sheetId="6" r:id="rId6"/>
    <sheet name="304a - Vodovodní přípojky" sheetId="7" r:id="rId7"/>
    <sheet name="304b - Kanalizační splašk..." sheetId="8" r:id="rId8"/>
    <sheet name="304c - Kanalizační dešťov..." sheetId="9" r:id="rId9"/>
    <sheet name="401 - Veřejné osvětlení" sheetId="10" r:id="rId10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'02 - Ostatní a vedlejší n...'!$C$122:$K$206</definedName>
    <definedName name="_xlnm.Print_Area" localSheetId="1">'02 - Ostatní a vedlejší n...'!$C$4:$J$39,'02 - Ostatní a vedlejší n...'!$C$50:$J$76,'02 - Ostatní a vedlejší n...'!$C$82:$J$104,'02 - Ostatní a vedlejší n...'!$C$110:$K$206</definedName>
    <definedName name="_xlnm.Print_Titles" localSheetId="1">'02 - Ostatní a vedlejší n...'!$122:$122</definedName>
    <definedName name="_xlnm._FilterDatabase" localSheetId="2" hidden="1">'101 - Místní komunikace'!$C$124:$K$495</definedName>
    <definedName name="_xlnm.Print_Area" localSheetId="2">'101 - Místní komunikace'!$C$4:$J$39,'101 - Místní komunikace'!$C$50:$J$76,'101 - Místní komunikace'!$C$82:$J$106,'101 - Místní komunikace'!$C$112:$K$495</definedName>
    <definedName name="_xlnm.Print_Titles" localSheetId="2">'101 - Místní komunikace'!$124:$124</definedName>
    <definedName name="_xlnm._FilterDatabase" localSheetId="3" hidden="1">'301 - Vodovod'!$C$120:$K$299</definedName>
    <definedName name="_xlnm.Print_Area" localSheetId="3">'301 - Vodovod'!$C$4:$J$39,'301 - Vodovod'!$C$50:$J$76,'301 - Vodovod'!$C$82:$J$102,'301 - Vodovod'!$C$108:$K$299</definedName>
    <definedName name="_xlnm.Print_Titles" localSheetId="3">'301 - Vodovod'!$120:$120</definedName>
    <definedName name="_xlnm._FilterDatabase" localSheetId="4" hidden="1">'302 - Splašková kanalizace'!$C$121:$K$252</definedName>
    <definedName name="_xlnm.Print_Area" localSheetId="4">'302 - Splašková kanalizace'!$C$4:$J$39,'302 - Splašková kanalizace'!$C$50:$J$76,'302 - Splašková kanalizace'!$C$82:$J$103,'302 - Splašková kanalizace'!$C$109:$K$252</definedName>
    <definedName name="_xlnm.Print_Titles" localSheetId="4">'302 - Splašková kanalizace'!$121:$121</definedName>
    <definedName name="_xlnm._FilterDatabase" localSheetId="5" hidden="1">'303 - Dešťová kanalizace'!$C$121:$K$247</definedName>
    <definedName name="_xlnm.Print_Area" localSheetId="5">'303 - Dešťová kanalizace'!$C$4:$J$39,'303 - Dešťová kanalizace'!$C$50:$J$76,'303 - Dešťová kanalizace'!$C$82:$J$103,'303 - Dešťová kanalizace'!$C$109:$K$247</definedName>
    <definedName name="_xlnm.Print_Titles" localSheetId="5">'303 - Dešťová kanalizace'!$121:$121</definedName>
    <definedName name="_xlnm._FilterDatabase" localSheetId="6" hidden="1">'304a - Vodovodní přípojky'!$C$124:$K$235</definedName>
    <definedName name="_xlnm.Print_Area" localSheetId="6">'304a - Vodovodní přípojky'!$C$4:$J$41,'304a - Vodovodní přípojky'!$C$50:$J$76,'304a - Vodovodní přípojky'!$C$82:$J$104,'304a - Vodovodní přípojky'!$C$110:$K$235</definedName>
    <definedName name="_xlnm.Print_Titles" localSheetId="6">'304a - Vodovodní přípojky'!$124:$124</definedName>
    <definedName name="_xlnm._FilterDatabase" localSheetId="7" hidden="1">'304b - Kanalizační splašk...'!$C$124:$K$236</definedName>
    <definedName name="_xlnm.Print_Area" localSheetId="7">'304b - Kanalizační splašk...'!$C$4:$J$41,'304b - Kanalizační splašk...'!$C$50:$J$76,'304b - Kanalizační splašk...'!$C$82:$J$104,'304b - Kanalizační splašk...'!$C$110:$K$236</definedName>
    <definedName name="_xlnm.Print_Titles" localSheetId="7">'304b - Kanalizační splašk...'!$124:$124</definedName>
    <definedName name="_xlnm._FilterDatabase" localSheetId="8" hidden="1">'304c - Kanalizační dešťov...'!$C$124:$K$215</definedName>
    <definedName name="_xlnm.Print_Area" localSheetId="8">'304c - Kanalizační dešťov...'!$C$4:$J$41,'304c - Kanalizační dešťov...'!$C$50:$J$76,'304c - Kanalizační dešťov...'!$C$82:$J$104,'304c - Kanalizační dešťov...'!$C$110:$K$215</definedName>
    <definedName name="_xlnm.Print_Titles" localSheetId="8">'304c - Kanalizační dešťov...'!$124:$124</definedName>
    <definedName name="_xlnm._FilterDatabase" localSheetId="9" hidden="1">'401 - Veřejné osvětlení'!$C$120:$K$248</definedName>
    <definedName name="_xlnm.Print_Area" localSheetId="9">'401 - Veřejné osvětlení'!$C$4:$J$39,'401 - Veřejné osvětlení'!$C$50:$J$76,'401 - Veřejné osvětlení'!$C$82:$J$102,'401 - Veřejné osvětlení'!$C$108:$K$248</definedName>
    <definedName name="_xlnm.Print_Titles" localSheetId="9">'401 - Veřejné osvětlení'!$120:$120</definedName>
  </definedNames>
  <calcPr/>
</workbook>
</file>

<file path=xl/calcChain.xml><?xml version="1.0" encoding="utf-8"?>
<calcChain xmlns="http://schemas.openxmlformats.org/spreadsheetml/2006/main">
  <c i="10" l="1" r="J37"/>
  <c r="J36"/>
  <c i="1" r="AY104"/>
  <c i="10" r="J35"/>
  <c i="1" r="AX104"/>
  <c i="10"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9" r="J39"/>
  <c r="J38"/>
  <c i="1" r="AY103"/>
  <c i="9" r="J37"/>
  <c i="1" r="AX103"/>
  <c i="9" r="BI214"/>
  <c r="BH214"/>
  <c r="BG214"/>
  <c r="BF214"/>
  <c r="T214"/>
  <c r="T213"/>
  <c r="R214"/>
  <c r="R213"/>
  <c r="P214"/>
  <c r="P213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0"/>
  <c r="BH170"/>
  <c r="BG170"/>
  <c r="BF170"/>
  <c r="T170"/>
  <c r="R170"/>
  <c r="P170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122"/>
  <c r="J25"/>
  <c r="J20"/>
  <c r="E20"/>
  <c r="F122"/>
  <c r="J19"/>
  <c r="J14"/>
  <c r="J119"/>
  <c r="E7"/>
  <c r="E113"/>
  <c i="8" r="J39"/>
  <c r="J38"/>
  <c i="1" r="AY102"/>
  <c i="8" r="J37"/>
  <c i="1" r="AX102"/>
  <c i="8" r="BI235"/>
  <c r="BH235"/>
  <c r="BG235"/>
  <c r="BF235"/>
  <c r="T235"/>
  <c r="T234"/>
  <c r="R235"/>
  <c r="R234"/>
  <c r="P235"/>
  <c r="P234"/>
  <c r="BI231"/>
  <c r="BH231"/>
  <c r="BG231"/>
  <c r="BF231"/>
  <c r="T231"/>
  <c r="R231"/>
  <c r="P231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1"/>
  <c r="BH171"/>
  <c r="BG171"/>
  <c r="BF171"/>
  <c r="T171"/>
  <c r="R171"/>
  <c r="P171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122"/>
  <c r="J25"/>
  <c r="J20"/>
  <c r="E20"/>
  <c r="F122"/>
  <c r="J19"/>
  <c r="J14"/>
  <c r="J119"/>
  <c r="E7"/>
  <c r="E85"/>
  <c i="7" r="J39"/>
  <c r="J38"/>
  <c i="1" r="AY101"/>
  <c i="7" r="J37"/>
  <c i="1" r="AX101"/>
  <c i="7" r="BI234"/>
  <c r="BH234"/>
  <c r="BG234"/>
  <c r="BF234"/>
  <c r="T234"/>
  <c r="T233"/>
  <c r="R234"/>
  <c r="R233"/>
  <c r="P234"/>
  <c r="P233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122"/>
  <c r="J25"/>
  <c r="J20"/>
  <c r="E20"/>
  <c r="F122"/>
  <c r="J19"/>
  <c r="J14"/>
  <c r="J119"/>
  <c r="E7"/>
  <c r="E113"/>
  <c i="6" r="J37"/>
  <c r="J36"/>
  <c i="1" r="AY99"/>
  <c i="6" r="J35"/>
  <c i="1" r="AX99"/>
  <c i="6" r="BI246"/>
  <c r="BH246"/>
  <c r="BG246"/>
  <c r="BF246"/>
  <c r="T246"/>
  <c r="T245"/>
  <c r="R246"/>
  <c r="R245"/>
  <c r="P246"/>
  <c r="P245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75"/>
  <c r="BH175"/>
  <c r="BG175"/>
  <c r="BF175"/>
  <c r="T175"/>
  <c r="R175"/>
  <c r="P175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116"/>
  <c r="E7"/>
  <c r="E112"/>
  <c i="5" r="J37"/>
  <c r="J36"/>
  <c i="1" r="AY98"/>
  <c i="5" r="J35"/>
  <c i="1" r="AX98"/>
  <c i="5" r="BI251"/>
  <c r="BH251"/>
  <c r="BG251"/>
  <c r="BF251"/>
  <c r="T251"/>
  <c r="T250"/>
  <c r="R251"/>
  <c r="R250"/>
  <c r="P251"/>
  <c r="P250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2"/>
  <c r="BH202"/>
  <c r="BG202"/>
  <c r="BF202"/>
  <c r="T202"/>
  <c r="R202"/>
  <c r="P202"/>
  <c r="BI197"/>
  <c r="BH197"/>
  <c r="BG197"/>
  <c r="BF197"/>
  <c r="T197"/>
  <c r="T190"/>
  <c r="R197"/>
  <c r="R190"/>
  <c r="P197"/>
  <c r="P190"/>
  <c r="BI191"/>
  <c r="BH191"/>
  <c r="BG191"/>
  <c r="BF191"/>
  <c r="T191"/>
  <c r="R191"/>
  <c r="P191"/>
  <c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75"/>
  <c r="BH175"/>
  <c r="BG175"/>
  <c r="BF175"/>
  <c r="T175"/>
  <c r="R175"/>
  <c r="P175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116"/>
  <c r="E7"/>
  <c r="E112"/>
  <c i="4" r="J37"/>
  <c r="J36"/>
  <c i="1" r="AY97"/>
  <c i="4" r="J35"/>
  <c i="1" r="AX97"/>
  <c i="4" r="BI298"/>
  <c r="BH298"/>
  <c r="BG298"/>
  <c r="BF298"/>
  <c r="T298"/>
  <c r="T297"/>
  <c r="R298"/>
  <c r="R297"/>
  <c r="P298"/>
  <c r="P297"/>
  <c r="BI294"/>
  <c r="BH294"/>
  <c r="BG294"/>
  <c r="BF294"/>
  <c r="T294"/>
  <c r="R294"/>
  <c r="P294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2"/>
  <c r="BH172"/>
  <c r="BG172"/>
  <c r="BF172"/>
  <c r="T172"/>
  <c r="R172"/>
  <c r="P172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89"/>
  <c r="E7"/>
  <c r="E85"/>
  <c i="3" r="J37"/>
  <c r="J36"/>
  <c i="1" r="AY96"/>
  <c i="3" r="J35"/>
  <c i="1" r="AX96"/>
  <c i="3" r="BI488"/>
  <c r="BH488"/>
  <c r="BG488"/>
  <c r="BF488"/>
  <c r="T488"/>
  <c r="R488"/>
  <c r="P488"/>
  <c r="BI486"/>
  <c r="BH486"/>
  <c r="BG486"/>
  <c r="BF486"/>
  <c r="T486"/>
  <c r="R486"/>
  <c r="P486"/>
  <c r="BI482"/>
  <c r="BH482"/>
  <c r="BG482"/>
  <c r="BF482"/>
  <c r="T482"/>
  <c r="R482"/>
  <c r="P482"/>
  <c r="BI478"/>
  <c r="BH478"/>
  <c r="BG478"/>
  <c r="BF478"/>
  <c r="T478"/>
  <c r="R478"/>
  <c r="P478"/>
  <c r="BI471"/>
  <c r="BH471"/>
  <c r="BG471"/>
  <c r="BF471"/>
  <c r="T471"/>
  <c r="R471"/>
  <c r="P471"/>
  <c r="BI467"/>
  <c r="BH467"/>
  <c r="BG467"/>
  <c r="BF467"/>
  <c r="T467"/>
  <c r="R467"/>
  <c r="P467"/>
  <c r="BI463"/>
  <c r="BH463"/>
  <c r="BG463"/>
  <c r="BF463"/>
  <c r="T463"/>
  <c r="R463"/>
  <c r="P463"/>
  <c r="BI459"/>
  <c r="BH459"/>
  <c r="BG459"/>
  <c r="BF459"/>
  <c r="T459"/>
  <c r="R459"/>
  <c r="P459"/>
  <c r="BI453"/>
  <c r="BH453"/>
  <c r="BG453"/>
  <c r="BF453"/>
  <c r="T453"/>
  <c r="R453"/>
  <c r="P453"/>
  <c r="BI447"/>
  <c r="BH447"/>
  <c r="BG447"/>
  <c r="BF447"/>
  <c r="T447"/>
  <c r="R447"/>
  <c r="P447"/>
  <c r="BI439"/>
  <c r="BH439"/>
  <c r="BG439"/>
  <c r="BF439"/>
  <c r="T439"/>
  <c r="R439"/>
  <c r="P439"/>
  <c r="BI431"/>
  <c r="BH431"/>
  <c r="BG431"/>
  <c r="BF431"/>
  <c r="T431"/>
  <c r="R431"/>
  <c r="P431"/>
  <c r="BI427"/>
  <c r="BH427"/>
  <c r="BG427"/>
  <c r="BF427"/>
  <c r="T427"/>
  <c r="R427"/>
  <c r="P427"/>
  <c r="BI420"/>
  <c r="BH420"/>
  <c r="BG420"/>
  <c r="BF420"/>
  <c r="T420"/>
  <c r="R420"/>
  <c r="P420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5"/>
  <c r="BH395"/>
  <c r="BG395"/>
  <c r="BF395"/>
  <c r="T395"/>
  <c r="R395"/>
  <c r="P395"/>
  <c r="BI392"/>
  <c r="BH392"/>
  <c r="BG392"/>
  <c r="BF392"/>
  <c r="T392"/>
  <c r="R392"/>
  <c r="P392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0"/>
  <c r="BH350"/>
  <c r="BG350"/>
  <c r="BF350"/>
  <c r="T350"/>
  <c r="R350"/>
  <c r="P350"/>
  <c r="BI346"/>
  <c r="BH346"/>
  <c r="BG346"/>
  <c r="BF346"/>
  <c r="T346"/>
  <c r="R346"/>
  <c r="P346"/>
  <c r="BI343"/>
  <c r="BH343"/>
  <c r="BG343"/>
  <c r="BF343"/>
  <c r="T343"/>
  <c r="R343"/>
  <c r="P343"/>
  <c r="BI338"/>
  <c r="BH338"/>
  <c r="BG338"/>
  <c r="BF338"/>
  <c r="T338"/>
  <c r="R338"/>
  <c r="P338"/>
  <c r="BI332"/>
  <c r="BH332"/>
  <c r="BG332"/>
  <c r="BF332"/>
  <c r="T332"/>
  <c r="R332"/>
  <c r="P332"/>
  <c r="BI329"/>
  <c r="BH329"/>
  <c r="BG329"/>
  <c r="BF329"/>
  <c r="T329"/>
  <c r="R329"/>
  <c r="P329"/>
  <c r="BI323"/>
  <c r="BH323"/>
  <c r="BG323"/>
  <c r="BF323"/>
  <c r="T323"/>
  <c r="R323"/>
  <c r="P323"/>
  <c r="BI317"/>
  <c r="BH317"/>
  <c r="BG317"/>
  <c r="BF317"/>
  <c r="T317"/>
  <c r="R317"/>
  <c r="P317"/>
  <c r="BI314"/>
  <c r="BH314"/>
  <c r="BG314"/>
  <c r="BF314"/>
  <c r="T314"/>
  <c r="R314"/>
  <c r="P314"/>
  <c r="BI308"/>
  <c r="BH308"/>
  <c r="BG308"/>
  <c r="BF308"/>
  <c r="T308"/>
  <c r="R308"/>
  <c r="P308"/>
  <c r="BI301"/>
  <c r="BH301"/>
  <c r="BG301"/>
  <c r="BF301"/>
  <c r="T301"/>
  <c r="R301"/>
  <c r="P301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8"/>
  <c r="BH278"/>
  <c r="BG278"/>
  <c r="BF278"/>
  <c r="T278"/>
  <c r="T271"/>
  <c r="R278"/>
  <c r="R271"/>
  <c r="P278"/>
  <c r="P271"/>
  <c r="BI272"/>
  <c r="BH272"/>
  <c r="BG272"/>
  <c r="BF272"/>
  <c r="T272"/>
  <c r="R272"/>
  <c r="P272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4"/>
  <c r="BH224"/>
  <c r="BG224"/>
  <c r="BF224"/>
  <c r="T224"/>
  <c r="R224"/>
  <c r="P224"/>
  <c r="BI214"/>
  <c r="BH214"/>
  <c r="BG214"/>
  <c r="BF214"/>
  <c r="T214"/>
  <c r="R214"/>
  <c r="P214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92"/>
  <c r="J17"/>
  <c r="J12"/>
  <c r="J119"/>
  <c r="E7"/>
  <c r="E115"/>
  <c i="2" r="J124"/>
  <c r="J37"/>
  <c r="J36"/>
  <c i="1" r="AY95"/>
  <c i="2" r="J35"/>
  <c i="1" r="AX95"/>
  <c i="2" r="BI204"/>
  <c r="BH204"/>
  <c r="BG204"/>
  <c r="BF204"/>
  <c r="T204"/>
  <c r="T203"/>
  <c r="R204"/>
  <c r="R203"/>
  <c r="P204"/>
  <c r="P203"/>
  <c r="BI200"/>
  <c r="BH200"/>
  <c r="BG200"/>
  <c r="BF200"/>
  <c r="T200"/>
  <c r="T199"/>
  <c r="R200"/>
  <c r="R199"/>
  <c r="P200"/>
  <c r="P199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J97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1" r="L90"/>
  <c r="AM90"/>
  <c r="AM89"/>
  <c r="L89"/>
  <c r="AM87"/>
  <c r="L87"/>
  <c r="L85"/>
  <c r="L84"/>
  <c i="2" r="BK200"/>
  <c r="J194"/>
  <c r="BK185"/>
  <c r="BK174"/>
  <c r="J166"/>
  <c r="BK155"/>
  <c r="J146"/>
  <c r="J136"/>
  <c r="J127"/>
  <c r="BK194"/>
  <c r="J185"/>
  <c r="J174"/>
  <c r="BK166"/>
  <c r="J155"/>
  <c r="BK146"/>
  <c r="BK136"/>
  <c r="BK127"/>
  <c i="3" r="BK486"/>
  <c r="J482"/>
  <c r="J478"/>
  <c r="J471"/>
  <c r="J463"/>
  <c r="BK453"/>
  <c r="J439"/>
  <c r="J427"/>
  <c r="J416"/>
  <c r="BK410"/>
  <c r="J404"/>
  <c r="J395"/>
  <c r="BK388"/>
  <c r="J382"/>
  <c r="J376"/>
  <c r="BK370"/>
  <c r="J364"/>
  <c r="BK358"/>
  <c r="J350"/>
  <c r="BK343"/>
  <c r="BK332"/>
  <c r="J308"/>
  <c r="BK291"/>
  <c r="BK283"/>
  <c r="J272"/>
  <c r="J264"/>
  <c r="BK256"/>
  <c r="BK249"/>
  <c r="J246"/>
  <c r="BK240"/>
  <c r="J234"/>
  <c r="BK224"/>
  <c r="BK207"/>
  <c r="J200"/>
  <c r="J193"/>
  <c r="J179"/>
  <c r="J173"/>
  <c r="BK166"/>
  <c r="J160"/>
  <c r="BK152"/>
  <c r="BK146"/>
  <c r="BK140"/>
  <c r="J131"/>
  <c r="BK488"/>
  <c r="J486"/>
  <c r="BK478"/>
  <c r="BK467"/>
  <c r="J459"/>
  <c r="J447"/>
  <c r="J431"/>
  <c r="J420"/>
  <c r="BK413"/>
  <c r="J407"/>
  <c r="J401"/>
  <c r="BK392"/>
  <c r="BK385"/>
  <c r="J379"/>
  <c r="J373"/>
  <c r="J367"/>
  <c r="BK361"/>
  <c r="BK355"/>
  <c r="J346"/>
  <c r="BK338"/>
  <c r="BK329"/>
  <c r="BK323"/>
  <c r="BK317"/>
  <c r="J314"/>
  <c r="BK301"/>
  <c r="BK295"/>
  <c r="BK287"/>
  <c r="J278"/>
  <c r="BK267"/>
  <c r="J261"/>
  <c r="BK246"/>
  <c r="J240"/>
  <c r="J237"/>
  <c r="BK231"/>
  <c r="J214"/>
  <c r="BK204"/>
  <c r="J197"/>
  <c r="J183"/>
  <c r="BK176"/>
  <c r="BK170"/>
  <c r="BK163"/>
  <c r="J155"/>
  <c r="J149"/>
  <c r="J143"/>
  <c r="J134"/>
  <c r="J128"/>
  <c i="4" r="BK298"/>
  <c r="J288"/>
  <c r="BK281"/>
  <c r="J275"/>
  <c r="J269"/>
  <c r="J263"/>
  <c r="BK257"/>
  <c r="J251"/>
  <c r="BK245"/>
  <c r="BK239"/>
  <c r="BK233"/>
  <c r="J223"/>
  <c r="J217"/>
  <c r="J214"/>
  <c r="J209"/>
  <c r="J204"/>
  <c r="J200"/>
  <c r="BK193"/>
  <c r="J190"/>
  <c r="BK181"/>
  <c r="BK163"/>
  <c r="BK156"/>
  <c r="BK146"/>
  <c r="BK140"/>
  <c r="J137"/>
  <c r="J128"/>
  <c r="J298"/>
  <c r="BK288"/>
  <c r="J281"/>
  <c r="BK275"/>
  <c r="BK269"/>
  <c r="BK263"/>
  <c r="J257"/>
  <c r="BK251"/>
  <c r="J245"/>
  <c r="J239"/>
  <c r="J233"/>
  <c r="BK223"/>
  <c r="BK217"/>
  <c r="BK190"/>
  <c r="J181"/>
  <c r="J163"/>
  <c r="J156"/>
  <c r="J146"/>
  <c r="J140"/>
  <c r="BK128"/>
  <c i="5" r="J251"/>
  <c r="J242"/>
  <c r="J236"/>
  <c r="J230"/>
  <c r="J224"/>
  <c r="J218"/>
  <c r="J208"/>
  <c r="BK202"/>
  <c r="J187"/>
  <c r="J175"/>
  <c r="BK160"/>
  <c r="J150"/>
  <c r="BK147"/>
  <c r="J141"/>
  <c r="BK134"/>
  <c r="BK125"/>
  <c r="J245"/>
  <c r="BK239"/>
  <c r="J233"/>
  <c r="BK227"/>
  <c r="BK221"/>
  <c r="J213"/>
  <c r="J202"/>
  <c r="BK191"/>
  <c r="J183"/>
  <c r="BK163"/>
  <c r="J156"/>
  <c r="J147"/>
  <c r="BK141"/>
  <c r="J134"/>
  <c r="J125"/>
  <c i="6" r="BK240"/>
  <c r="J234"/>
  <c r="J231"/>
  <c r="J225"/>
  <c r="BK219"/>
  <c r="BK211"/>
  <c r="BK201"/>
  <c r="BK191"/>
  <c r="BK183"/>
  <c r="J175"/>
  <c r="J163"/>
  <c r="J160"/>
  <c r="J156"/>
  <c r="J150"/>
  <c r="J147"/>
  <c r="BK141"/>
  <c r="J134"/>
  <c r="BK125"/>
  <c r="J240"/>
  <c r="BK234"/>
  <c r="BK228"/>
  <c r="BK225"/>
  <c r="J219"/>
  <c r="J211"/>
  <c r="J201"/>
  <c r="J191"/>
  <c r="J183"/>
  <c r="J141"/>
  <c r="BK134"/>
  <c r="J125"/>
  <c i="7" r="J234"/>
  <c r="J225"/>
  <c r="J219"/>
  <c r="BK213"/>
  <c r="J207"/>
  <c r="J200"/>
  <c r="J190"/>
  <c r="BK182"/>
  <c r="J173"/>
  <c r="BK161"/>
  <c r="J154"/>
  <c r="BK145"/>
  <c r="J137"/>
  <c r="J128"/>
  <c r="BK225"/>
  <c r="BK219"/>
  <c r="J213"/>
  <c r="BK207"/>
  <c r="BK200"/>
  <c r="BK190"/>
  <c r="J182"/>
  <c r="BK173"/>
  <c r="J161"/>
  <c r="BK158"/>
  <c r="J148"/>
  <c r="BK141"/>
  <c r="BK132"/>
  <c i="8" r="BK235"/>
  <c r="BK226"/>
  <c r="J219"/>
  <c r="J207"/>
  <c r="J204"/>
  <c r="J197"/>
  <c r="BK171"/>
  <c r="BK145"/>
  <c r="BK137"/>
  <c r="BK128"/>
  <c r="J231"/>
  <c r="J223"/>
  <c r="BK216"/>
  <c r="J211"/>
  <c r="BK204"/>
  <c r="BK197"/>
  <c r="BK185"/>
  <c r="BK132"/>
  <c i="9" r="J198"/>
  <c r="BK181"/>
  <c r="J170"/>
  <c r="J158"/>
  <c r="J148"/>
  <c r="BK141"/>
  <c r="BK137"/>
  <c r="J214"/>
  <c r="J203"/>
  <c r="J194"/>
  <c r="J186"/>
  <c r="BK177"/>
  <c r="J161"/>
  <c r="J154"/>
  <c r="BK145"/>
  <c r="J132"/>
  <c r="J128"/>
  <c i="10" r="BK241"/>
  <c r="J237"/>
  <c r="J229"/>
  <c r="J222"/>
  <c r="J207"/>
  <c r="J204"/>
  <c r="J197"/>
  <c r="BK187"/>
  <c r="BK178"/>
  <c r="BK169"/>
  <c r="J163"/>
  <c r="BK157"/>
  <c r="J150"/>
  <c r="BK144"/>
  <c r="J138"/>
  <c r="J132"/>
  <c r="J124"/>
  <c r="J241"/>
  <c r="BK229"/>
  <c r="BK226"/>
  <c r="J219"/>
  <c r="J215"/>
  <c r="BK204"/>
  <c r="BK194"/>
  <c r="BK190"/>
  <c r="J184"/>
  <c r="J181"/>
  <c r="BK175"/>
  <c r="J172"/>
  <c r="BK163"/>
  <c r="J157"/>
  <c r="J154"/>
  <c r="BK147"/>
  <c r="BK141"/>
  <c r="J135"/>
  <c r="J127"/>
  <c i="2" r="BK204"/>
  <c r="J200"/>
  <c r="BK190"/>
  <c r="BK180"/>
  <c r="BK170"/>
  <c r="BK160"/>
  <c r="BK151"/>
  <c r="J141"/>
  <c r="BK131"/>
  <c r="J204"/>
  <c r="J190"/>
  <c r="J180"/>
  <c r="J170"/>
  <c r="J160"/>
  <c r="J151"/>
  <c r="BK141"/>
  <c r="J131"/>
  <c i="1" r="AS100"/>
  <c i="3" r="J467"/>
  <c r="BK459"/>
  <c r="BK447"/>
  <c r="BK431"/>
  <c r="BK420"/>
  <c r="J413"/>
  <c r="BK407"/>
  <c r="BK401"/>
  <c r="J392"/>
  <c r="J385"/>
  <c r="BK379"/>
  <c r="BK373"/>
  <c r="BK367"/>
  <c r="J361"/>
  <c r="J355"/>
  <c r="BK346"/>
  <c r="J338"/>
  <c r="BK314"/>
  <c r="J295"/>
  <c r="J287"/>
  <c r="BK278"/>
  <c r="J267"/>
  <c r="BK261"/>
  <c r="BK253"/>
  <c r="J249"/>
  <c r="BK243"/>
  <c r="BK237"/>
  <c r="J231"/>
  <c r="BK214"/>
  <c r="J204"/>
  <c r="BK197"/>
  <c r="BK183"/>
  <c r="J176"/>
  <c r="J170"/>
  <c r="J163"/>
  <c r="BK155"/>
  <c r="BK149"/>
  <c r="BK143"/>
  <c r="BK134"/>
  <c r="BK128"/>
  <c r="J488"/>
  <c r="BK482"/>
  <c r="BK471"/>
  <c r="BK463"/>
  <c r="J453"/>
  <c r="BK439"/>
  <c r="BK427"/>
  <c r="BK416"/>
  <c r="J410"/>
  <c r="BK404"/>
  <c r="BK395"/>
  <c r="J388"/>
  <c r="BK382"/>
  <c r="BK376"/>
  <c r="J370"/>
  <c r="BK364"/>
  <c r="J358"/>
  <c r="BK350"/>
  <c r="J343"/>
  <c r="J332"/>
  <c r="J329"/>
  <c r="J323"/>
  <c r="J317"/>
  <c r="BK308"/>
  <c r="J301"/>
  <c r="J291"/>
  <c r="J283"/>
  <c r="BK272"/>
  <c r="BK264"/>
  <c r="J256"/>
  <c r="J253"/>
  <c r="J243"/>
  <c r="BK234"/>
  <c r="J224"/>
  <c r="J207"/>
  <c r="BK200"/>
  <c r="BK193"/>
  <c r="BK179"/>
  <c r="BK173"/>
  <c r="J166"/>
  <c r="BK160"/>
  <c r="J152"/>
  <c r="J146"/>
  <c r="J140"/>
  <c r="BK131"/>
  <c i="4" r="J294"/>
  <c r="BK284"/>
  <c r="J278"/>
  <c r="J272"/>
  <c r="BK266"/>
  <c r="BK260"/>
  <c r="J254"/>
  <c r="J248"/>
  <c r="BK242"/>
  <c r="BK236"/>
  <c r="J230"/>
  <c r="J220"/>
  <c r="BK214"/>
  <c r="BK209"/>
  <c r="BK204"/>
  <c r="BK200"/>
  <c r="BK197"/>
  <c r="J193"/>
  <c r="J185"/>
  <c r="J172"/>
  <c r="BK160"/>
  <c r="BK149"/>
  <c r="BK143"/>
  <c r="BK137"/>
  <c r="BK133"/>
  <c r="BK124"/>
  <c r="BK294"/>
  <c r="J284"/>
  <c r="BK278"/>
  <c r="BK272"/>
  <c r="J266"/>
  <c r="J260"/>
  <c r="BK254"/>
  <c r="BK248"/>
  <c r="J242"/>
  <c r="J236"/>
  <c r="BK230"/>
  <c r="BK220"/>
  <c r="J197"/>
  <c r="BK185"/>
  <c r="BK172"/>
  <c r="J160"/>
  <c r="J149"/>
  <c r="J143"/>
  <c r="J133"/>
  <c r="J124"/>
  <c i="5" r="BK245"/>
  <c r="J239"/>
  <c r="BK233"/>
  <c r="J227"/>
  <c r="J221"/>
  <c r="BK213"/>
  <c r="BK197"/>
  <c r="J191"/>
  <c r="BK183"/>
  <c r="J163"/>
  <c r="BK156"/>
  <c r="J144"/>
  <c r="BK138"/>
  <c r="BK129"/>
  <c r="BK251"/>
  <c r="BK242"/>
  <c r="BK236"/>
  <c r="BK230"/>
  <c r="BK224"/>
  <c r="BK218"/>
  <c r="BK208"/>
  <c r="J197"/>
  <c r="BK187"/>
  <c r="BK175"/>
  <c r="J160"/>
  <c r="BK150"/>
  <c r="BK144"/>
  <c r="J138"/>
  <c r="J129"/>
  <c i="6" r="J246"/>
  <c r="J237"/>
  <c r="J228"/>
  <c r="J222"/>
  <c r="J216"/>
  <c r="J206"/>
  <c r="BK196"/>
  <c r="BK187"/>
  <c r="BK175"/>
  <c r="BK163"/>
  <c r="BK160"/>
  <c r="BK156"/>
  <c r="BK150"/>
  <c r="BK147"/>
  <c r="BK144"/>
  <c r="BK138"/>
  <c r="BK129"/>
  <c r="BK246"/>
  <c r="BK237"/>
  <c r="BK231"/>
  <c r="BK222"/>
  <c r="BK216"/>
  <c r="BK206"/>
  <c r="J196"/>
  <c r="J187"/>
  <c r="J144"/>
  <c r="J138"/>
  <c r="J129"/>
  <c i="7" r="BK234"/>
  <c r="BK228"/>
  <c r="BK222"/>
  <c r="J216"/>
  <c r="J210"/>
  <c r="J203"/>
  <c r="J194"/>
  <c r="BK187"/>
  <c r="J177"/>
  <c r="J169"/>
  <c r="J158"/>
  <c r="BK148"/>
  <c r="J141"/>
  <c r="J132"/>
  <c r="J228"/>
  <c r="J222"/>
  <c r="BK216"/>
  <c r="BK210"/>
  <c r="BK203"/>
  <c r="BK194"/>
  <c r="J187"/>
  <c r="BK177"/>
  <c r="BK169"/>
  <c r="BK154"/>
  <c r="J145"/>
  <c r="BK137"/>
  <c r="BK128"/>
  <c i="8" r="BK231"/>
  <c r="BK223"/>
  <c r="BK211"/>
  <c r="BK200"/>
  <c r="BK190"/>
  <c r="J148"/>
  <c r="J141"/>
  <c r="J132"/>
  <c r="J235"/>
  <c r="J226"/>
  <c r="BK219"/>
  <c r="J216"/>
  <c r="BK207"/>
  <c r="J200"/>
  <c r="J190"/>
  <c r="J185"/>
  <c r="BK181"/>
  <c r="J181"/>
  <c r="J171"/>
  <c r="BK161"/>
  <c r="J161"/>
  <c r="BK158"/>
  <c r="J158"/>
  <c r="BK154"/>
  <c r="J154"/>
  <c r="BK148"/>
  <c r="J145"/>
  <c r="BK141"/>
  <c r="J137"/>
  <c r="J128"/>
  <c i="9" r="BK214"/>
  <c r="J210"/>
  <c r="J206"/>
  <c r="BK203"/>
  <c r="BK194"/>
  <c r="BK191"/>
  <c r="BK186"/>
  <c r="J177"/>
  <c r="BK161"/>
  <c r="BK154"/>
  <c r="J145"/>
  <c r="J141"/>
  <c r="J137"/>
  <c r="BK210"/>
  <c r="BK206"/>
  <c r="BK198"/>
  <c r="J191"/>
  <c r="J181"/>
  <c r="BK170"/>
  <c r="BK158"/>
  <c r="BK148"/>
  <c r="BK132"/>
  <c r="BK128"/>
  <c i="10" r="J245"/>
  <c r="BK237"/>
  <c r="BK232"/>
  <c r="J226"/>
  <c r="BK219"/>
  <c r="BK200"/>
  <c r="J190"/>
  <c r="BK184"/>
  <c r="BK172"/>
  <c r="J166"/>
  <c r="BK160"/>
  <c r="BK154"/>
  <c r="J147"/>
  <c r="J141"/>
  <c r="BK135"/>
  <c r="BK127"/>
  <c r="BK245"/>
  <c r="J232"/>
  <c r="BK222"/>
  <c r="BK215"/>
  <c r="BK207"/>
  <c r="J200"/>
  <c r="BK197"/>
  <c r="J194"/>
  <c r="J187"/>
  <c r="BK181"/>
  <c r="J178"/>
  <c r="J175"/>
  <c r="J169"/>
  <c r="BK166"/>
  <c r="J160"/>
  <c r="BK150"/>
  <c r="J144"/>
  <c r="BK138"/>
  <c r="BK132"/>
  <c r="BK124"/>
  <c i="2" l="1" r="BK126"/>
  <c r="J126"/>
  <c r="J99"/>
  <c r="T126"/>
  <c r="P165"/>
  <c r="T165"/>
  <c r="P179"/>
  <c r="R179"/>
  <c i="3" r="BK127"/>
  <c r="R127"/>
  <c r="BK282"/>
  <c r="J282"/>
  <c r="J100"/>
  <c r="R282"/>
  <c r="BK294"/>
  <c r="J294"/>
  <c r="J101"/>
  <c r="R294"/>
  <c r="BK342"/>
  <c r="J342"/>
  <c r="J102"/>
  <c r="R342"/>
  <c r="BK391"/>
  <c r="J391"/>
  <c r="J103"/>
  <c r="R391"/>
  <c r="BK430"/>
  <c r="J430"/>
  <c r="J104"/>
  <c r="T430"/>
  <c r="P485"/>
  <c r="R485"/>
  <c i="4" r="BK123"/>
  <c r="J123"/>
  <c r="J98"/>
  <c r="T123"/>
  <c r="P184"/>
  <c r="T184"/>
  <c r="P203"/>
  <c r="T203"/>
  <c i="5" r="P124"/>
  <c r="R124"/>
  <c r="BK201"/>
  <c r="J201"/>
  <c r="J101"/>
  <c r="R201"/>
  <c i="6" r="BK124"/>
  <c r="J124"/>
  <c r="J98"/>
  <c r="T124"/>
  <c r="P190"/>
  <c r="T190"/>
  <c r="P200"/>
  <c r="T200"/>
  <c i="7" r="P127"/>
  <c r="R127"/>
  <c r="BK176"/>
  <c r="J176"/>
  <c r="J101"/>
  <c r="R176"/>
  <c r="BK186"/>
  <c r="J186"/>
  <c r="J102"/>
  <c r="T186"/>
  <c i="8" r="P127"/>
  <c r="T127"/>
  <c r="P184"/>
  <c r="T184"/>
  <c r="P196"/>
  <c r="T196"/>
  <c i="9" r="BK127"/>
  <c r="J127"/>
  <c r="J100"/>
  <c r="T127"/>
  <c r="P180"/>
  <c r="T180"/>
  <c r="P190"/>
  <c r="T190"/>
  <c i="10" r="BK123"/>
  <c r="J123"/>
  <c r="J98"/>
  <c r="R123"/>
  <c r="R122"/>
  <c r="BK131"/>
  <c r="R131"/>
  <c r="P193"/>
  <c i="2" r="P126"/>
  <c r="P125"/>
  <c r="P123"/>
  <c i="1" r="AU95"/>
  <c i="2" r="R126"/>
  <c r="BK165"/>
  <c r="J165"/>
  <c r="J100"/>
  <c r="R165"/>
  <c r="BK179"/>
  <c r="J179"/>
  <c r="J101"/>
  <c r="T179"/>
  <c i="3" r="P127"/>
  <c r="T127"/>
  <c r="P282"/>
  <c r="T282"/>
  <c r="P294"/>
  <c r="T294"/>
  <c r="P342"/>
  <c r="T342"/>
  <c r="P391"/>
  <c r="T391"/>
  <c r="P430"/>
  <c r="R430"/>
  <c r="BK485"/>
  <c r="J485"/>
  <c r="J105"/>
  <c r="T485"/>
  <c i="4" r="P123"/>
  <c r="P122"/>
  <c r="P121"/>
  <c i="1" r="AU97"/>
  <c i="4" r="R123"/>
  <c r="BK184"/>
  <c r="J184"/>
  <c r="J99"/>
  <c r="R184"/>
  <c r="BK203"/>
  <c r="J203"/>
  <c r="J100"/>
  <c r="R203"/>
  <c i="5" r="BK124"/>
  <c r="J124"/>
  <c r="J98"/>
  <c r="T124"/>
  <c r="P201"/>
  <c r="T201"/>
  <c i="6" r="P124"/>
  <c r="P123"/>
  <c r="P122"/>
  <c i="1" r="AU99"/>
  <c i="6" r="R124"/>
  <c r="BK190"/>
  <c r="J190"/>
  <c r="J100"/>
  <c r="R190"/>
  <c r="BK200"/>
  <c r="J200"/>
  <c r="J101"/>
  <c r="R200"/>
  <c i="7" r="BK127"/>
  <c r="J127"/>
  <c r="J100"/>
  <c r="T127"/>
  <c r="P176"/>
  <c r="T176"/>
  <c r="P186"/>
  <c r="R186"/>
  <c i="8" r="BK127"/>
  <c r="J127"/>
  <c r="J100"/>
  <c r="R127"/>
  <c r="BK184"/>
  <c r="J184"/>
  <c r="J101"/>
  <c r="R184"/>
  <c r="BK196"/>
  <c r="J196"/>
  <c r="J102"/>
  <c r="R196"/>
  <c i="9" r="P127"/>
  <c r="P126"/>
  <c r="P125"/>
  <c i="1" r="AU103"/>
  <c i="9" r="R127"/>
  <c r="BK180"/>
  <c r="J180"/>
  <c r="J101"/>
  <c r="R180"/>
  <c r="BK190"/>
  <c r="J190"/>
  <c r="J102"/>
  <c r="R190"/>
  <c i="10" r="P123"/>
  <c r="P122"/>
  <c r="T123"/>
  <c r="T122"/>
  <c r="P131"/>
  <c r="P130"/>
  <c r="T131"/>
  <c r="BK193"/>
  <c r="J193"/>
  <c r="J101"/>
  <c r="R193"/>
  <c r="T193"/>
  <c i="2" r="BK199"/>
  <c r="J199"/>
  <c r="J102"/>
  <c r="BK203"/>
  <c r="J203"/>
  <c r="J103"/>
  <c i="3" r="BK271"/>
  <c r="J271"/>
  <c r="J99"/>
  <c i="4" r="BK297"/>
  <c r="J297"/>
  <c r="J101"/>
  <c i="5" r="BK186"/>
  <c r="J186"/>
  <c r="J99"/>
  <c r="BK190"/>
  <c r="J190"/>
  <c r="J100"/>
  <c r="BK250"/>
  <c r="J250"/>
  <c r="J102"/>
  <c i="9" r="BK213"/>
  <c r="J213"/>
  <c r="J103"/>
  <c i="6" r="BK186"/>
  <c r="J186"/>
  <c r="J99"/>
  <c r="BK245"/>
  <c r="J245"/>
  <c r="J102"/>
  <c i="7" r="BK233"/>
  <c r="J233"/>
  <c r="J103"/>
  <c i="8" r="BK234"/>
  <c r="J234"/>
  <c r="J103"/>
  <c i="10" r="E85"/>
  <c r="J89"/>
  <c r="BE127"/>
  <c r="BE135"/>
  <c r="BE138"/>
  <c r="BE141"/>
  <c r="BE144"/>
  <c r="BE150"/>
  <c r="BE154"/>
  <c r="BE157"/>
  <c r="BE160"/>
  <c r="BE163"/>
  <c r="BE169"/>
  <c r="BE172"/>
  <c r="BE175"/>
  <c r="BE178"/>
  <c r="BE184"/>
  <c r="BE187"/>
  <c r="BE190"/>
  <c r="BE194"/>
  <c r="BE200"/>
  <c r="BE207"/>
  <c r="BE219"/>
  <c r="BE222"/>
  <c r="BE226"/>
  <c r="BE229"/>
  <c r="F92"/>
  <c r="BE124"/>
  <c r="BE132"/>
  <c r="BE147"/>
  <c r="BE166"/>
  <c r="BE181"/>
  <c r="BE197"/>
  <c r="BE204"/>
  <c r="BE215"/>
  <c r="BE232"/>
  <c r="BE237"/>
  <c r="BE241"/>
  <c r="BE245"/>
  <c i="9" r="E85"/>
  <c r="J91"/>
  <c r="F94"/>
  <c r="J94"/>
  <c r="BE128"/>
  <c r="BE145"/>
  <c r="BE148"/>
  <c r="BE161"/>
  <c r="BE170"/>
  <c r="BE177"/>
  <c r="BE186"/>
  <c r="BE194"/>
  <c r="BE203"/>
  <c r="BE206"/>
  <c r="BE132"/>
  <c r="BE137"/>
  <c r="BE141"/>
  <c r="BE154"/>
  <c r="BE158"/>
  <c r="BE181"/>
  <c r="BE191"/>
  <c r="BE198"/>
  <c r="BE210"/>
  <c r="BE214"/>
  <c i="8" r="F94"/>
  <c r="E113"/>
  <c r="BE137"/>
  <c r="BE154"/>
  <c r="BE158"/>
  <c r="BE161"/>
  <c r="BE171"/>
  <c r="BE185"/>
  <c r="BE190"/>
  <c r="BE197"/>
  <c r="BE200"/>
  <c r="BE207"/>
  <c r="BE219"/>
  <c r="BE223"/>
  <c r="BE226"/>
  <c r="BE231"/>
  <c r="BE235"/>
  <c r="J91"/>
  <c r="J94"/>
  <c r="BE128"/>
  <c r="BE132"/>
  <c r="BE141"/>
  <c r="BE145"/>
  <c r="BE148"/>
  <c r="BE181"/>
  <c r="BE204"/>
  <c r="BE211"/>
  <c r="BE216"/>
  <c i="7" r="E85"/>
  <c r="J91"/>
  <c r="J94"/>
  <c r="BE128"/>
  <c r="BE154"/>
  <c r="BE169"/>
  <c r="BE173"/>
  <c r="BE177"/>
  <c r="BE187"/>
  <c r="BE194"/>
  <c r="BE203"/>
  <c r="BE207"/>
  <c r="BE216"/>
  <c r="BE222"/>
  <c r="BE228"/>
  <c r="F94"/>
  <c r="BE132"/>
  <c r="BE137"/>
  <c r="BE141"/>
  <c r="BE145"/>
  <c r="BE148"/>
  <c r="BE158"/>
  <c r="BE161"/>
  <c r="BE182"/>
  <c r="BE190"/>
  <c r="BE200"/>
  <c r="BE210"/>
  <c r="BE213"/>
  <c r="BE219"/>
  <c r="BE225"/>
  <c r="BE234"/>
  <c i="5" r="BK123"/>
  <c r="J123"/>
  <c r="J97"/>
  <c i="6" r="J89"/>
  <c r="F92"/>
  <c r="BE129"/>
  <c r="BE134"/>
  <c r="BE138"/>
  <c r="BE141"/>
  <c r="BE183"/>
  <c r="BE191"/>
  <c r="BE196"/>
  <c r="BE211"/>
  <c r="BE216"/>
  <c r="BE219"/>
  <c r="BE222"/>
  <c r="BE225"/>
  <c r="BE231"/>
  <c r="BE234"/>
  <c r="BE237"/>
  <c r="BE246"/>
  <c r="E85"/>
  <c r="J92"/>
  <c r="BE125"/>
  <c r="BE144"/>
  <c r="BE147"/>
  <c r="BE150"/>
  <c r="BE156"/>
  <c r="BE160"/>
  <c r="BE163"/>
  <c r="BE175"/>
  <c r="BE187"/>
  <c r="BE201"/>
  <c r="BE206"/>
  <c r="BE228"/>
  <c r="BE240"/>
  <c i="5" r="E85"/>
  <c r="F92"/>
  <c r="BE134"/>
  <c r="BE138"/>
  <c r="BE141"/>
  <c r="BE144"/>
  <c r="BE147"/>
  <c r="BE160"/>
  <c r="BE163"/>
  <c r="BE183"/>
  <c r="BE197"/>
  <c r="BE202"/>
  <c r="BE221"/>
  <c r="BE224"/>
  <c r="BE227"/>
  <c r="BE233"/>
  <c r="BE236"/>
  <c r="BE239"/>
  <c r="BE245"/>
  <c r="J89"/>
  <c r="J92"/>
  <c r="BE125"/>
  <c r="BE129"/>
  <c r="BE150"/>
  <c r="BE156"/>
  <c r="BE175"/>
  <c r="BE187"/>
  <c r="BE191"/>
  <c r="BE208"/>
  <c r="BE213"/>
  <c r="BE218"/>
  <c r="BE230"/>
  <c r="BE242"/>
  <c r="BE251"/>
  <c i="3" r="J127"/>
  <c r="J98"/>
  <c i="4" r="F92"/>
  <c r="E111"/>
  <c r="J115"/>
  <c r="BE124"/>
  <c r="BE133"/>
  <c r="BE137"/>
  <c r="BE163"/>
  <c r="BE172"/>
  <c r="BE181"/>
  <c r="BE185"/>
  <c r="BE193"/>
  <c r="BE217"/>
  <c r="BE220"/>
  <c r="BE223"/>
  <c r="BE236"/>
  <c r="BE245"/>
  <c r="BE248"/>
  <c r="BE251"/>
  <c r="BE257"/>
  <c r="BE266"/>
  <c r="BE272"/>
  <c r="BE275"/>
  <c r="BE281"/>
  <c r="BE288"/>
  <c r="BE298"/>
  <c r="J92"/>
  <c r="BE128"/>
  <c r="BE140"/>
  <c r="BE143"/>
  <c r="BE146"/>
  <c r="BE149"/>
  <c r="BE156"/>
  <c r="BE160"/>
  <c r="BE190"/>
  <c r="BE197"/>
  <c r="BE200"/>
  <c r="BE204"/>
  <c r="BE209"/>
  <c r="BE214"/>
  <c r="BE230"/>
  <c r="BE233"/>
  <c r="BE239"/>
  <c r="BE242"/>
  <c r="BE254"/>
  <c r="BE260"/>
  <c r="BE263"/>
  <c r="BE269"/>
  <c r="BE278"/>
  <c r="BE284"/>
  <c r="BE294"/>
  <c i="3" r="E85"/>
  <c r="J89"/>
  <c r="J92"/>
  <c r="F122"/>
  <c r="BE131"/>
  <c r="BE143"/>
  <c r="BE160"/>
  <c r="BE166"/>
  <c r="BE170"/>
  <c r="BE173"/>
  <c r="BE176"/>
  <c r="BE183"/>
  <c r="BE204"/>
  <c r="BE224"/>
  <c r="BE231"/>
  <c r="BE237"/>
  <c r="BE240"/>
  <c r="BE246"/>
  <c r="BE253"/>
  <c r="BE261"/>
  <c r="BE264"/>
  <c r="BE267"/>
  <c r="BE278"/>
  <c r="BE283"/>
  <c r="BE287"/>
  <c r="BE295"/>
  <c r="BE308"/>
  <c r="BE314"/>
  <c r="BE317"/>
  <c r="BE323"/>
  <c r="BE332"/>
  <c r="BE346"/>
  <c r="BE358"/>
  <c r="BE361"/>
  <c r="BE373"/>
  <c r="BE379"/>
  <c r="BE382"/>
  <c r="BE392"/>
  <c r="BE404"/>
  <c r="BE410"/>
  <c r="BE413"/>
  <c r="BE420"/>
  <c r="BE427"/>
  <c r="BE439"/>
  <c r="BE447"/>
  <c r="BE453"/>
  <c r="BE467"/>
  <c r="BE478"/>
  <c r="BE482"/>
  <c r="BE486"/>
  <c r="BE488"/>
  <c r="BE128"/>
  <c r="BE134"/>
  <c r="BE140"/>
  <c r="BE146"/>
  <c r="BE149"/>
  <c r="BE152"/>
  <c r="BE155"/>
  <c r="BE163"/>
  <c r="BE179"/>
  <c r="BE193"/>
  <c r="BE197"/>
  <c r="BE200"/>
  <c r="BE207"/>
  <c r="BE214"/>
  <c r="BE234"/>
  <c r="BE243"/>
  <c r="BE249"/>
  <c r="BE256"/>
  <c r="BE272"/>
  <c r="BE291"/>
  <c r="BE301"/>
  <c r="BE329"/>
  <c r="BE338"/>
  <c r="BE343"/>
  <c r="BE350"/>
  <c r="BE355"/>
  <c r="BE364"/>
  <c r="BE367"/>
  <c r="BE370"/>
  <c r="BE376"/>
  <c r="BE385"/>
  <c r="BE388"/>
  <c r="BE395"/>
  <c r="BE401"/>
  <c r="BE407"/>
  <c r="BE416"/>
  <c r="BE431"/>
  <c r="BE459"/>
  <c r="BE463"/>
  <c r="BE471"/>
  <c i="2" r="E85"/>
  <c r="J89"/>
  <c r="J92"/>
  <c r="BE127"/>
  <c r="BE131"/>
  <c r="BE136"/>
  <c r="BE170"/>
  <c r="BE174"/>
  <c r="BE190"/>
  <c r="BE200"/>
  <c r="F92"/>
  <c r="BE141"/>
  <c r="BE146"/>
  <c r="BE151"/>
  <c r="BE155"/>
  <c r="BE160"/>
  <c r="BE166"/>
  <c r="BE180"/>
  <c r="BE185"/>
  <c r="BE194"/>
  <c r="BE204"/>
  <c r="F36"/>
  <c i="1" r="BC95"/>
  <c r="AS94"/>
  <c i="2" r="F37"/>
  <c i="1" r="BD95"/>
  <c i="3" r="F34"/>
  <c i="1" r="BA96"/>
  <c i="3" r="F36"/>
  <c i="1" r="BC96"/>
  <c i="4" r="J34"/>
  <c i="1" r="AW97"/>
  <c i="4" r="F34"/>
  <c i="1" r="BA97"/>
  <c i="4" r="F35"/>
  <c i="1" r="BB97"/>
  <c i="4" r="F37"/>
  <c i="1" r="BD97"/>
  <c i="5" r="F35"/>
  <c i="1" r="BB98"/>
  <c i="5" r="F34"/>
  <c i="1" r="BA98"/>
  <c i="5" r="F37"/>
  <c i="1" r="BD98"/>
  <c i="6" r="F34"/>
  <c i="1" r="BA99"/>
  <c i="6" r="F35"/>
  <c i="1" r="BB99"/>
  <c i="6" r="F37"/>
  <c i="1" r="BD99"/>
  <c i="7" r="F37"/>
  <c i="1" r="BB101"/>
  <c i="7" r="J36"/>
  <c i="1" r="AW101"/>
  <c i="8" r="J36"/>
  <c i="1" r="AW102"/>
  <c i="8" r="F38"/>
  <c i="1" r="BC102"/>
  <c i="9" r="F36"/>
  <c i="1" r="BA103"/>
  <c i="9" r="F39"/>
  <c i="1" r="BD103"/>
  <c i="9" r="F37"/>
  <c i="1" r="BB103"/>
  <c i="10" r="F34"/>
  <c i="1" r="BA104"/>
  <c i="10" r="F35"/>
  <c i="1" r="BB104"/>
  <c i="10" r="F36"/>
  <c i="1" r="BC104"/>
  <c i="2" r="F34"/>
  <c i="1" r="BA95"/>
  <c i="2" r="J34"/>
  <c i="1" r="AW95"/>
  <c i="2" r="F35"/>
  <c i="1" r="BB95"/>
  <c i="3" r="J34"/>
  <c i="1" r="AW96"/>
  <c i="3" r="F37"/>
  <c i="1" r="BD96"/>
  <c i="3" r="F35"/>
  <c i="1" r="BB96"/>
  <c i="4" r="F36"/>
  <c i="1" r="BC97"/>
  <c i="5" r="J34"/>
  <c i="1" r="AW98"/>
  <c i="5" r="F36"/>
  <c i="1" r="BC98"/>
  <c i="6" r="J34"/>
  <c i="1" r="AW99"/>
  <c i="6" r="F36"/>
  <c i="1" r="BC99"/>
  <c i="7" r="F36"/>
  <c i="1" r="BA101"/>
  <c i="7" r="F39"/>
  <c i="1" r="BD101"/>
  <c i="7" r="F38"/>
  <c i="1" r="BC101"/>
  <c i="8" r="F37"/>
  <c i="1" r="BB102"/>
  <c i="8" r="F36"/>
  <c i="1" r="BA102"/>
  <c i="8" r="F39"/>
  <c i="1" r="BD102"/>
  <c i="9" r="J36"/>
  <c i="1" r="AW103"/>
  <c i="9" r="F38"/>
  <c i="1" r="BC103"/>
  <c i="10" r="J34"/>
  <c i="1" r="AW104"/>
  <c i="10" r="F37"/>
  <c i="1" r="BD104"/>
  <c i="10" l="1" r="T130"/>
  <c r="T121"/>
  <c r="P121"/>
  <c i="1" r="AU104"/>
  <c i="9" r="R126"/>
  <c r="R125"/>
  <c i="8" r="R126"/>
  <c r="R125"/>
  <c i="7" r="T126"/>
  <c r="T125"/>
  <c i="4" r="R122"/>
  <c r="R121"/>
  <c i="3" r="P126"/>
  <c r="P125"/>
  <c i="1" r="AU96"/>
  <c i="10" r="R130"/>
  <c r="R121"/>
  <c i="8" r="P126"/>
  <c r="P125"/>
  <c i="1" r="AU102"/>
  <c i="7" r="R126"/>
  <c r="R125"/>
  <c i="6" r="T123"/>
  <c r="T122"/>
  <c i="5" r="R123"/>
  <c r="R122"/>
  <c i="3" r="R126"/>
  <c r="R125"/>
  <c i="2" r="T125"/>
  <c r="T123"/>
  <c i="6" r="R123"/>
  <c r="R122"/>
  <c i="5" r="T123"/>
  <c r="T122"/>
  <c i="3" r="T126"/>
  <c r="T125"/>
  <c i="2" r="R125"/>
  <c r="R123"/>
  <c i="10" r="BK130"/>
  <c r="J130"/>
  <c r="J99"/>
  <c i="9" r="T126"/>
  <c r="T125"/>
  <c i="8" r="T126"/>
  <c r="T125"/>
  <c i="7" r="P126"/>
  <c r="P125"/>
  <c i="1" r="AU101"/>
  <c i="5" r="P123"/>
  <c r="P122"/>
  <c i="1" r="AU98"/>
  <c i="4" r="T122"/>
  <c r="T121"/>
  <c i="3" r="BK126"/>
  <c r="J126"/>
  <c r="J97"/>
  <c i="4" r="BK122"/>
  <c r="J122"/>
  <c r="J97"/>
  <c i="8" r="BK126"/>
  <c r="J126"/>
  <c r="J99"/>
  <c i="10" r="BK122"/>
  <c r="J122"/>
  <c r="J97"/>
  <c r="J131"/>
  <c r="J100"/>
  <c i="2" r="BK125"/>
  <c r="J125"/>
  <c r="J98"/>
  <c i="6" r="BK123"/>
  <c r="J123"/>
  <c r="J97"/>
  <c i="7" r="BK126"/>
  <c r="J126"/>
  <c r="J99"/>
  <c i="9" r="BK126"/>
  <c r="J126"/>
  <c r="J99"/>
  <c i="5" r="BK122"/>
  <c r="J122"/>
  <c r="J96"/>
  <c i="2" r="F33"/>
  <c i="1" r="AZ95"/>
  <c i="3" r="J33"/>
  <c i="1" r="AV96"/>
  <c r="AT96"/>
  <c i="4" r="F33"/>
  <c i="1" r="AZ97"/>
  <c i="5" r="F33"/>
  <c i="1" r="AZ98"/>
  <c i="6" r="F33"/>
  <c i="1" r="AZ99"/>
  <c i="7" r="F35"/>
  <c i="1" r="AZ101"/>
  <c i="8" r="F35"/>
  <c i="1" r="AZ102"/>
  <c i="9" r="F35"/>
  <c i="1" r="AZ103"/>
  <c r="BD100"/>
  <c i="10" r="F33"/>
  <c i="1" r="AZ104"/>
  <c i="2" r="J33"/>
  <c i="1" r="AV95"/>
  <c r="AT95"/>
  <c i="3" r="F33"/>
  <c i="1" r="AZ96"/>
  <c i="4" r="J33"/>
  <c i="1" r="AV97"/>
  <c r="AT97"/>
  <c i="5" r="J33"/>
  <c i="1" r="AV98"/>
  <c r="AT98"/>
  <c i="6" r="J33"/>
  <c i="1" r="AV99"/>
  <c r="AT99"/>
  <c i="7" r="J35"/>
  <c i="1" r="AV101"/>
  <c r="AT101"/>
  <c i="8" r="J35"/>
  <c i="1" r="AV102"/>
  <c r="AT102"/>
  <c r="BC100"/>
  <c r="AY100"/>
  <c r="BA100"/>
  <c r="AW100"/>
  <c r="BB100"/>
  <c r="AX100"/>
  <c i="9" r="J35"/>
  <c i="1" r="AV103"/>
  <c r="AT103"/>
  <c i="10" r="J33"/>
  <c i="1" r="AV104"/>
  <c r="AT104"/>
  <c i="7" l="1" r="BK125"/>
  <c r="J125"/>
  <c r="J98"/>
  <c i="3" r="BK125"/>
  <c r="J125"/>
  <c r="J96"/>
  <c i="8" r="BK125"/>
  <c r="J125"/>
  <c i="2" r="BK123"/>
  <c r="J123"/>
  <c i="4" r="BK121"/>
  <c r="J121"/>
  <c r="J96"/>
  <c i="6" r="BK122"/>
  <c r="J122"/>
  <c r="J96"/>
  <c i="9" r="BK125"/>
  <c r="J125"/>
  <c i="10" r="BK121"/>
  <c r="J121"/>
  <c i="1" r="AU100"/>
  <c r="AU94"/>
  <c i="8" r="J32"/>
  <c i="1" r="AG102"/>
  <c i="2" r="J30"/>
  <c i="1" r="AG95"/>
  <c i="9" r="J32"/>
  <c i="1" r="AG103"/>
  <c i="5" r="J30"/>
  <c i="1" r="AG98"/>
  <c r="AZ100"/>
  <c r="AV100"/>
  <c r="AT100"/>
  <c r="BB94"/>
  <c r="W31"/>
  <c r="BA94"/>
  <c r="W30"/>
  <c i="10" r="J30"/>
  <c i="1" r="AG104"/>
  <c r="BD94"/>
  <c r="W33"/>
  <c r="BC94"/>
  <c r="AY94"/>
  <c i="10" l="1" r="J39"/>
  <c i="2" r="J39"/>
  <c i="8" r="J41"/>
  <c i="9" r="J41"/>
  <c r="J98"/>
  <c i="8" r="J98"/>
  <c i="10" r="J96"/>
  <c i="2" r="J96"/>
  <c i="5" r="J39"/>
  <c i="1" r="AN98"/>
  <c r="AN95"/>
  <c r="AN102"/>
  <c r="AN103"/>
  <c r="AN104"/>
  <c i="3" r="J30"/>
  <c i="1" r="AG96"/>
  <c r="AN96"/>
  <c i="6" r="J30"/>
  <c i="1" r="AG99"/>
  <c i="7" r="J32"/>
  <c i="1" r="AG101"/>
  <c r="AG100"/>
  <c i="4" r="J30"/>
  <c i="1" r="AG97"/>
  <c r="AZ94"/>
  <c r="W29"/>
  <c r="AW94"/>
  <c r="AK30"/>
  <c r="W32"/>
  <c r="AX94"/>
  <c i="3" l="1" r="J39"/>
  <c i="6" r="J39"/>
  <c i="7" r="J41"/>
  <c i="4" r="J39"/>
  <c i="1" r="AN97"/>
  <c r="AN99"/>
  <c r="AN101"/>
  <c r="AG94"/>
  <c r="AK26"/>
  <c r="AN100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<sst xmlns="http://schemas.openxmlformats.org/spreadsheetml/2006/main">
  <si>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</si>
  <si>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</si>
  <si>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</si>
  <si>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</si>
  <si>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</si>
  <si>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{2b323ac7-0878-4213-a10a-c85319c30b0a}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</si>
  <si>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</si>
  <si>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</si>
  <si>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</si>
  <si>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</si>
  <si>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</si>
  <si>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</si>
  <si>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</si>
  <si>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</si>
  <si>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1233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</si>
  <si>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</si>
  <si>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</si>
  <si>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místní komunikace ulice Sídliště v úseku od REPROGENu po čp. 1158 Třeboň</t>
  </si>
  <si>
    <t>KSO:</t>
  </si>
  <si>
    <t>CC-CZ:</t>
  </si>
  <si>
    <t>Místo:</t>
  </si>
  <si>
    <t>Třeboň</t>
  </si>
  <si>
    <t>Datum:</t>
  </si>
  <si>
    <t>17. 7. 2025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</si>
  <si>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</si>
  <si>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</si>
  <si>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</si>
  <si>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</si>
  <si>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</si>
  <si>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</si>
  <si>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</si>
  <si>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</si>
  <si>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</si>
  <si>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</si>
  <si>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</si>
  <si>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</si>
  <si>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</si>
  <si>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</si>
  <si>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</si>
  <si>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</si>
  <si>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</si>
  <si>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</si>
  <si>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</si>
  <si>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</si>
  <si>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</si>
  <si>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</si>
  <si>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</si>
  <si>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</si>
  <si>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</si>
  <si>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</si>
  <si>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</si>
  <si>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</si>
  <si>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</si>
  <si>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</si>
  <si>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</si>
  <si>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</si>
  <si>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</si>
  <si>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</si>
  <si>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</si>
  <si>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</si>
  <si>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</si>
  <si>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</si>
  <si>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</si>
  <si>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</si>
  <si>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</si>
  <si>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</si>
  <si>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</si>
  <si>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</si>
  <si>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</si>
  <si>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</si>
  <si>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</si>
  <si>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</si>
  <si>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</si>
  <si>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</si>
  <si>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</si>
  <si>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</si>
  <si>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</si>
  <si>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</si>
  <si>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</si>
  <si>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</si>
  <si>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</si>
  <si>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</si>
  <si>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</si>
  <si>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</si>
  <si>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</si>
  <si>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</si>
  <si>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{95e9e563-9009-46cc-a912-d013c611237b}</t>
  </si>
  <si>
    <t>2</t>
  </si>
  <si>
    <t>101</t>
  </si>
  <si>
    <t>Místní komunikace</t>
  </si>
  <si>
    <t>{676666a4-a08f-43e4-ba6f-7375a38098b4}</t>
  </si>
  <si>
    <t>822 27 72</t>
  </si>
  <si>
    <t>301</t>
  </si>
  <si>
    <t>Vodovod</t>
  </si>
  <si>
    <t>{00a63a32-72aa-400a-823b-f227f2bafe8e}</t>
  </si>
  <si>
    <t>827 11 12</t>
  </si>
  <si>
    <t>302</t>
  </si>
  <si>
    <t>Splašková kanalizace</t>
  </si>
  <si>
    <t>{eabae79b-ded0-4d14-a985-7e636199c205}</t>
  </si>
  <si>
    <t>303</t>
  </si>
  <si>
    <t>Dešťová kanalizace</t>
  </si>
  <si>
    <t>{9d4ff4e0-0c08-43ad-9a55-dffcd2119a4c}</t>
  </si>
  <si>
    <t>304</t>
  </si>
  <si>
    <t>Vodovodní a kanalizační přípojky</t>
  </si>
  <si>
    <t>{6e0264eb-8963-4d79-87f8-3a8fb3c577d4}</t>
  </si>
  <si>
    <t>304a</t>
  </si>
  <si>
    <t>Vodovodní přípojky</t>
  </si>
  <si>
    <t>Soupis</t>
  </si>
  <si>
    <t>{28bbae76-29fd-495b-8be8-0f6a90434738}</t>
  </si>
  <si>
    <t>304b</t>
  </si>
  <si>
    <t>Kanalizační splaškové přípojky</t>
  </si>
  <si>
    <t>{ecf2f2a7-9c55-47e1-9437-d267b9f55888}</t>
  </si>
  <si>
    <t>304c</t>
  </si>
  <si>
    <t>Kanalizační dešťové přípojky</t>
  </si>
  <si>
    <t>{dce6dcdc-bfb2-4c75-adfa-6de698bb360d}</t>
  </si>
  <si>
    <t>401</t>
  </si>
  <si>
    <t>Veřejné osvětlení</t>
  </si>
  <si>
    <t>{1918faf5-8154-4643-ab8e-2902ae6d9edc}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</si>
  <si>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</si>
  <si>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</si>
  <si>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</si>
  <si>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</si>
  <si>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</si>
  <si>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</si>
  <si>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</si>
  <si>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</si>
  <si>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</si>
  <si>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</si>
  <si>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</si>
  <si>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</si>
  <si>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</si>
  <si>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</si>
  <si>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</si>
  <si>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</si>
  <si>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</si>
  <si>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</si>
  <si>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</si>
  <si>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</si>
  <si>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</si>
  <si>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</si>
  <si>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</si>
  <si>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</si>
  <si>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</si>
  <si>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</si>
  <si>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</si>
  <si>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</si>
  <si>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</si>
  <si>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</si>
  <si>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</si>
  <si>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</si>
  <si>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VRN</t>
  </si>
  <si>
    <t>Vedlejší rozpočtové náklady</t>
  </si>
  <si>
    <t>5</t>
  </si>
  <si>
    <t>VRN1</t>
  </si>
  <si>
    <t>Průzkumné, geodetické a projektové práce</t>
  </si>
  <si>
    <t>K</t>
  </si>
  <si>
    <t>011103000</t>
  </si>
  <si>
    <t>Geotechnický průzkum</t>
  </si>
  <si>
    <t>kpl</t>
  </si>
  <si>
    <t>CS ÚRS 2025 01</t>
  </si>
  <si>
    <t>1024</t>
  </si>
  <si>
    <t>1453692752</t>
  </si>
  <si>
    <t>PP</t>
  </si>
  <si>
    <t>VV</t>
  </si>
  <si>
    <t>prohlídka a posouzení podloží pozemních komunkací geotechnikem včetně návrhu opatření</t>
  </si>
  <si>
    <t>"pro stavbu jako celek" 1</t>
  </si>
  <si>
    <t>012203000</t>
  </si>
  <si>
    <t>Zeměměřičské práce před výstavbou</t>
  </si>
  <si>
    <t>783900981</t>
  </si>
  <si>
    <t>podrobné vytýčení podle vytyčovacích protokolů</t>
  </si>
  <si>
    <t>podrobné vytýčení výšek povrchu podle příčných řezů</t>
  </si>
  <si>
    <t>3</t>
  </si>
  <si>
    <t>012303000</t>
  </si>
  <si>
    <t>Zeměměřičské práce při provádění stavby</t>
  </si>
  <si>
    <t>974534337</t>
  </si>
  <si>
    <t xml:space="preserve">Zaměření skutečného provedení stavby polohopisu a výškopisu, které bude sloužit jako podklad </t>
  </si>
  <si>
    <t>pro vyhotovení dokumentací skutečného provedení dle následujících položek</t>
  </si>
  <si>
    <t>"pro objekty PK, vodohosp. objekty a veřejné osvětlení jako celek" 1</t>
  </si>
  <si>
    <t>013254000.1</t>
  </si>
  <si>
    <t>Dokumentace skutečného provedení stavby</t>
  </si>
  <si>
    <t>-232952338</t>
  </si>
  <si>
    <t xml:space="preserve">vypracování  dokumentace skutečného provedení stavby</t>
  </si>
  <si>
    <t>pro objekty PK, vodohosp. objekty a veřejné osvětlení jako celek v tištěné podobě pro potřeby archivace a následného správce</t>
  </si>
  <si>
    <t>"PD ve 4 vyhotoveních" 1</t>
  </si>
  <si>
    <t>013254000w.1</t>
  </si>
  <si>
    <t>-183049993</t>
  </si>
  <si>
    <t>Vypracování dokumentace skutečného provedení stavby v elektronické podobě</t>
  </si>
  <si>
    <t>polohopisu a výškopisu ve formátu JVF pro vedení digitálně technické mapy Jihočeského kraje včetně jejího odeslání na Krajský úřad Jihočeského kraje.</t>
  </si>
  <si>
    <t>6</t>
  </si>
  <si>
    <t>013294000</t>
  </si>
  <si>
    <t>Ostatní dokumentace stavby</t>
  </si>
  <si>
    <t>522170879</t>
  </si>
  <si>
    <t>realizační dokumentace dle potřeby zhotovitele</t>
  </si>
  <si>
    <t>7</t>
  </si>
  <si>
    <t>013294000w</t>
  </si>
  <si>
    <t>-1496303368</t>
  </si>
  <si>
    <t xml:space="preserve">polohopisu a výškopisu sítí  ve formátu JVF pro potřeby objednatele</t>
  </si>
  <si>
    <t>8</t>
  </si>
  <si>
    <t>013294000ww</t>
  </si>
  <si>
    <t>1648613998</t>
  </si>
  <si>
    <t xml:space="preserve">polohopisu a výškopisu komunikací a sítí  ve formátu DWG a DGN  pro vedení digitálně technické mapy města Třeboně pro potřeby objednatele</t>
  </si>
  <si>
    <t>VRN3</t>
  </si>
  <si>
    <t>Zařízení staveniště</t>
  </si>
  <si>
    <t>9</t>
  </si>
  <si>
    <t>032403000</t>
  </si>
  <si>
    <t>Provizorní komunikace</t>
  </si>
  <si>
    <t>1907019671</t>
  </si>
  <si>
    <t>koridory pro pěší a cyklisty por zajištění požadavků BOZP</t>
  </si>
  <si>
    <t>"bere se pro stavbu jako celek" 1</t>
  </si>
  <si>
    <t>10</t>
  </si>
  <si>
    <t>034203000</t>
  </si>
  <si>
    <t>Opatření na ochranu pozemků sousedních se staveništěm</t>
  </si>
  <si>
    <t>-986983380</t>
  </si>
  <si>
    <t>Vypracování pasportu statického stavu přilehlé zástavby a opěrných zdí</t>
  </si>
  <si>
    <t>11</t>
  </si>
  <si>
    <t>034303000</t>
  </si>
  <si>
    <t>Dopravní značení na staveništi</t>
  </si>
  <si>
    <t>608775638</t>
  </si>
  <si>
    <t>dopravně inženýrské opatření</t>
  </si>
  <si>
    <t>označení omezení provozu, vč. přeznačování v průběhu stavby</t>
  </si>
  <si>
    <t>VRN4</t>
  </si>
  <si>
    <t>Inženýrská činnost</t>
  </si>
  <si>
    <t>12</t>
  </si>
  <si>
    <t>043103000w</t>
  </si>
  <si>
    <t>Zkoušky bez rozlišení -Zkoušky materiálů zkušebnou zhotovitele</t>
  </si>
  <si>
    <t>-1971255087</t>
  </si>
  <si>
    <t xml:space="preserve">zajištění všech zkoušek materiálů  dle požadavků TKP a ZTKP</t>
  </si>
  <si>
    <t>"Zkoušky materiálů zhotovitelem, pro stavbu jako celek" 1</t>
  </si>
  <si>
    <t>včetně zkoušek vzorkování dle vyhl. č. 283/2023 Sb.</t>
  </si>
  <si>
    <t>13</t>
  </si>
  <si>
    <t>043103000w1</t>
  </si>
  <si>
    <t>Zkoušky bez rozlišení -Zkoušky materiálů nezávislou zkušebnou</t>
  </si>
  <si>
    <t>Kč</t>
  </si>
  <si>
    <t>-508693731</t>
  </si>
  <si>
    <t>"bere se pro stavbu jako celek" 7000</t>
  </si>
  <si>
    <t>Čerpat po odsouhlasení TDI.</t>
  </si>
  <si>
    <t>14</t>
  </si>
  <si>
    <t>043194000w</t>
  </si>
  <si>
    <t>Ostatní zkoušky - Zkoušky konstrukcí a prací zkušebnou zhotovitele</t>
  </si>
  <si>
    <t>-1158889668</t>
  </si>
  <si>
    <t>zajištění všech zkoušek konstrukcí a prací dle požadavků TKP a ZTKP</t>
  </si>
  <si>
    <t>"Pro stavbu jako celek" 1</t>
  </si>
  <si>
    <t>043194000w1</t>
  </si>
  <si>
    <t>Ostatní zkoušky - Zkoušky konstrukcí a prací nezávislou zkušebnou</t>
  </si>
  <si>
    <t>1686548342</t>
  </si>
  <si>
    <t>"bere se pro celou stavbu jako celek" 7000</t>
  </si>
  <si>
    <t>VRN5</t>
  </si>
  <si>
    <t>Finanční náklady</t>
  </si>
  <si>
    <t>16</t>
  </si>
  <si>
    <t>053002000</t>
  </si>
  <si>
    <t>Poplatky</t>
  </si>
  <si>
    <t>-433381608</t>
  </si>
  <si>
    <t>"za vytýčení inženýrský sítí pro stavbu jako celek" 1</t>
  </si>
  <si>
    <t>VRN9</t>
  </si>
  <si>
    <t>Ostatní náklady</t>
  </si>
  <si>
    <t>17</t>
  </si>
  <si>
    <t>091003000w</t>
  </si>
  <si>
    <t>Ostatní náklady - další opatření na BOZP při práci na staveništi</t>
  </si>
  <si>
    <t>-364273459</t>
  </si>
  <si>
    <t>101 - Místní komunikace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</si>
  <si>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</si>
  <si>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</si>
  <si>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</si>
  <si>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</si>
  <si>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</si>
  <si>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</si>
  <si>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</si>
  <si>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</si>
  <si>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</si>
  <si>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</si>
  <si>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</si>
  <si>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</si>
  <si>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113106142</t>
  </si>
  <si>
    <t>Rozebrání dlažeb z betonových nebo kamenných dlaždic komunikací pro pěší strojně pl přes 50 m2</t>
  </si>
  <si>
    <t>m2</t>
  </si>
  <si>
    <t>2032908130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</si>
  <si>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</si>
  <si>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"odstranění bet. dlažby 500/500, dle výk. výměr" 53,53</t>
  </si>
  <si>
    <t>113107330</t>
  </si>
  <si>
    <t>Odstranění podkladu z betonu prostého tl do 100 mm strojně pl do 50 m2</t>
  </si>
  <si>
    <t>-1001493396</t>
  </si>
  <si>
    <t>Odstranění podkladů nebo krytů strojně plochy jednotlivě do 50 m2 s přemístěním hmot na skládku na vzdálenost do 3 m nebo s naložením na dopravní prostředek z betonu prostého, o tl. vrstvy do 100 mm</t>
  </si>
  <si>
    <t>"odstranění povrchu sjezdu, dle výk. výměr" 7,57</t>
  </si>
  <si>
    <t>113107161</t>
  </si>
  <si>
    <t>Odstranění podkladu z kameniva drceného tl do 100 mm strojně pl přes 50 do 200 m2</t>
  </si>
  <si>
    <t>-334057769</t>
  </si>
  <si>
    <t>Odstranění podkladů nebo krytů strojně plochy jednotlivě přes 50 m2 do 200 m2 s přemístěním hmot na skládku na vzdálenost do 20 m nebo s naložením na dopravní prostředek z kameniva hrubého drceného, o tl. vrstvy do 100 mm</t>
  </si>
  <si>
    <t>"odstranění bet.dlažby 500/500, dle výk. výměr" 53,53</t>
  </si>
  <si>
    <t>"odstranění vozovky dle výk. výměr" 289,06</t>
  </si>
  <si>
    <t>50% se použije do výměny AZ</t>
  </si>
  <si>
    <t>Součet</t>
  </si>
  <si>
    <t>113154512</t>
  </si>
  <si>
    <t>Frézování živičného krytu tl 40 mm pruh š do 0,5 m pl do 500 m2</t>
  </si>
  <si>
    <t>590669120</t>
  </si>
  <si>
    <t>Frézování živičného podkladu nebo krytu s naložením hmot na dopravní prostředek plochy do 500 m2 pruhu šířky do 0,5 m, tloušťky vrstvy 40 mm</t>
  </si>
  <si>
    <t>"uvažuje se pro povrch úpravu vozovky, dle výk. výměr" 17,9</t>
  </si>
  <si>
    <t>113154528</t>
  </si>
  <si>
    <t>Frézování živičného krytu tl 100 mm pruh š přes 0,5 m pl do 500 m2</t>
  </si>
  <si>
    <t>-1198803872</t>
  </si>
  <si>
    <t>Frézování živičného podkladu nebo krytu s naložením hmot na dopravní prostředek plochy do 500 m2 pruhu šířky přes 0,5 m, tloušťky vrstvy 100 mm</t>
  </si>
  <si>
    <t>"odstranění vozovky frézováním tl. 100 mm, dle výk. výměr" 289,06</t>
  </si>
  <si>
    <t>113202111</t>
  </si>
  <si>
    <t>Vytrhání obrub krajníků obrubníků stojatých</t>
  </si>
  <si>
    <t>m</t>
  </si>
  <si>
    <t>1045617037</t>
  </si>
  <si>
    <t>Vytrhání obrub s vybouráním lože, s přemístěním hmot na skládku na vzdálenost do 3 m nebo s naložením na dopravní prostředek z krajníků nebo obrubníků stojatých</t>
  </si>
  <si>
    <t>"Vytrhání betonových obrubníků silničních stojatých dle výk. výměr" 63</t>
  </si>
  <si>
    <t>113204111</t>
  </si>
  <si>
    <t>Vytrhání obrub záhonových</t>
  </si>
  <si>
    <t>2013620907</t>
  </si>
  <si>
    <t>Vytrhání obrub s vybouráním lože, s přemístěním hmot na skládku na vzdálenost do 3 m nebo s naložením na dopravní prostředek záhonových</t>
  </si>
  <si>
    <t>"Vytrhání betonových obrubníků parkových dle výk. výměr" 13,16</t>
  </si>
  <si>
    <t>121151103</t>
  </si>
  <si>
    <t>Sejmutí ornice plochy do 100 m2 tl vrstvy do 200 mm strojně</t>
  </si>
  <si>
    <t>-579185262</t>
  </si>
  <si>
    <t>Sejmutí ornice strojně při souvislé ploše do 100 m2, tl. vrstvy do 200 mm</t>
  </si>
  <si>
    <t>"odhumusování tl. 0.1 m dle výk. výměr" 66,13</t>
  </si>
  <si>
    <t>122251104</t>
  </si>
  <si>
    <t>Odkopávky a prokopávky nezapažené v hornině třídy těžitelnosti I skupiny 3 objem do 500 m3 strojně</t>
  </si>
  <si>
    <t>m3</t>
  </si>
  <si>
    <t>-328410005</t>
  </si>
  <si>
    <t>Odkopávky a prokopávky nezapažené strojně v hornině třídy těžitelnosti I skupiny 3 přes 100 do 500 m3</t>
  </si>
  <si>
    <t>"výkop pro nové konstrukce dle výk. výměr" 144,61</t>
  </si>
  <si>
    <t>"výkop pro výměnu zeminy dle výk. výměr" 126,92</t>
  </si>
  <si>
    <t>129001101</t>
  </si>
  <si>
    <t>Příplatek za ztížení odkopávky nebo prokopávky v blízkosti inženýrských sítí</t>
  </si>
  <si>
    <t>738686993</t>
  </si>
  <si>
    <t>Příplatek k cenám vykopávek za ztížení vykopávky v blízkosti podzemního vedení nebo výbušnin v horninách jakékoliv třídy</t>
  </si>
  <si>
    <t>"bere se cca 50% odkopávky" 271,53*0,5</t>
  </si>
  <si>
    <t>132251101</t>
  </si>
  <si>
    <t>Hloubení rýh nezapažených š do 800 mm v hornině třídy těžitelnosti I skupiny 3 objem do 20 m3 strojně</t>
  </si>
  <si>
    <t>666211055</t>
  </si>
  <si>
    <t>Hloubení nezapažených rýh šířky do 800 mm strojně s urovnáním dna do předepsaného profilu a spádu v hornině třídy těžitelnosti I skupiny 3 do 20 m3</t>
  </si>
  <si>
    <t xml:space="preserve">"pro drenáž DN100  š. 0.5, prům. hl. 0.5, délka dle výk. výměr" 0,5*0,5*67,2</t>
  </si>
  <si>
    <t>132254201</t>
  </si>
  <si>
    <t>Hloubení zapažených rýh š do 2000 mm v hornině třídy těžitelnosti I skupiny 3 objem do 20 m3</t>
  </si>
  <si>
    <t>-1599175315</t>
  </si>
  <si>
    <t>Hloubení zapažených rýh šířky přes 800 do 2 000 mm strojně s urovnáním dna do předepsaného profilu a spádu v hornině třídy těžitelnosti I skupiny 3 do 20 m3</t>
  </si>
  <si>
    <t xml:space="preserve">výkop pro přípojky ul. vpustí  šířka rýhy 0,9 m</t>
  </si>
  <si>
    <t>"bere se prům. hl. 1,0 m pod plání " 1,0*0,9*1,8</t>
  </si>
  <si>
    <t>133254101</t>
  </si>
  <si>
    <t>Hloubení šachet zapažených v hornině třídy těžitelnosti I skupiny 3 objem do 20 m3</t>
  </si>
  <si>
    <t>-448183291</t>
  </si>
  <si>
    <t>Hloubení zapažených šachet strojně v hornině třídy těžitelnosti I skupiny 3 do 20 m3</t>
  </si>
  <si>
    <t>"pro jednoduché ul. vpusti, půdor. 1,2x1,2m, cca hl. 1,9m pod plání " 1,2*1,2*1,9*1</t>
  </si>
  <si>
    <t>151101101</t>
  </si>
  <si>
    <t>Zřízení příložného pažení a rozepření stěn rýh hl do 2 m</t>
  </si>
  <si>
    <t>-1558145004</t>
  </si>
  <si>
    <t>Zřízení pažení a rozepření stěn rýh pro podzemní vedení příložné pro jakoukoliv mezerovitost, hloubky do 2 m</t>
  </si>
  <si>
    <t>"Pro šachty uličních vpustí pod plání" 1,2*4*1,9*1</t>
  </si>
  <si>
    <t>151101111</t>
  </si>
  <si>
    <t>Odstranění příložného pažení a rozepření stěn rýh hl do 2 m</t>
  </si>
  <si>
    <t>-240507331</t>
  </si>
  <si>
    <t>Odstranění pažení a rozepření stěn rýh pro podzemní vedení s uložením materiálu na vzdálenost do 3 m od kraje výkopu příložné, hloubky do 2 m</t>
  </si>
  <si>
    <t>"dle zřízení" 9,12</t>
  </si>
  <si>
    <t>162551108</t>
  </si>
  <si>
    <t>Vodorovné přemístění přes 2 500 do 3000 m výkopku/sypaniny z horniny třídy těžitelnosti I skupiny 1 až 3</t>
  </si>
  <si>
    <t>1443379047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</si>
  <si>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</si>
  <si>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přebytečná ornice na deponii stavebníka do 3 km</t>
  </si>
  <si>
    <t>(66,13*0,1)-(3,1*0,1+2,99*0,1)</t>
  </si>
  <si>
    <t>162751117</t>
  </si>
  <si>
    <t>Vodorovné přemístění přes 9 000 do 10000 m výkopku/sypaniny z horniny třídy těžitelnosti I skupiny 1 až 3</t>
  </si>
  <si>
    <t>-476592062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</si>
  <si>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</si>
  <si>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přebytečná zemina z výkopů, </t>
  </si>
  <si>
    <t>uvažován odvoz na recyklační centrum do 20 km</t>
  </si>
  <si>
    <t>"odkopávka" 271,53</t>
  </si>
  <si>
    <t>"rýhy" 16,8+1,62</t>
  </si>
  <si>
    <t>"šachty" 2,736</t>
  </si>
  <si>
    <t>"odečte se zásyp" -2,847</t>
  </si>
  <si>
    <t>"odečte se dod. násyp" -3,45</t>
  </si>
  <si>
    <t>18</t>
  </si>
  <si>
    <t>162751119</t>
  </si>
  <si>
    <t>Příplatek k vodorovnému přemístění výkopku/sypaniny z horniny třídy těžitelnosti I skupiny 1 až 3 ZKD 1000 m přes 10000 m</t>
  </si>
  <si>
    <t>1330613470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</si>
  <si>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</si>
  <si>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"dle přemístění" 286,389*(20-10)</t>
  </si>
  <si>
    <t>19</t>
  </si>
  <si>
    <t>171201231</t>
  </si>
  <si>
    <t>Poplatek za uložení zeminy a kamení na recyklační skládce (skládkovné) kód odpadu 17 05 04</t>
  </si>
  <si>
    <t>t</t>
  </si>
  <si>
    <t>1855243398</t>
  </si>
  <si>
    <t>Poplatek za uložení stavebního odpadu na recyklační skládce (skládkovné) zeminy a kamení zatříděného do Katalogu odpadů pod kódem 17 05 04</t>
  </si>
  <si>
    <t>"přebytečná zemina dle přepravy" 286,389*1,8</t>
  </si>
  <si>
    <t>20</t>
  </si>
  <si>
    <t>171152112</t>
  </si>
  <si>
    <t>Uložení sypaniny z hornin nesoudržných a sypkých do násypů zhutněných mimo aktivní zónu silnic a dálnic</t>
  </si>
  <si>
    <t>-1151528357</t>
  </si>
  <si>
    <t>Uložení sypaniny do zhutněných násypů pro silnice, dálnice a letiště s rozprostřením sypaniny ve vrstvách, s hrubým urovnáním a uzavřením povrchu násypu z hornin nesoudržných sypkých mimo aktivní zónu</t>
  </si>
  <si>
    <t>"pro dodatečný násyp dle výk. výměr" 3,45</t>
  </si>
  <si>
    <t>využije se vhodná zemina z výkopů</t>
  </si>
  <si>
    <t>171152111</t>
  </si>
  <si>
    <t>Uložení sypaniny z hornin nesoudržných a sypkých do násypů zhutněných v aktivní zóně silnic a dálnic</t>
  </si>
  <si>
    <t>-2142317063</t>
  </si>
  <si>
    <t>Uložení sypaniny do zhutněných násypů pro silnice, dálnice a letiště s rozprostřením sypaniny ve vrstvách, s hrubým urovnáním a uzavřením povrchu násypu z hornin nesoudržných sypkých v aktivní zóně</t>
  </si>
  <si>
    <t>"násyp výměny zeminy AZ, tl.400 mm, dle výk.výměr" 126,92</t>
  </si>
  <si>
    <t>22</t>
  </si>
  <si>
    <t>M</t>
  </si>
  <si>
    <t>583442290</t>
  </si>
  <si>
    <t>štěrkodrť frakce 0/125</t>
  </si>
  <si>
    <t>1535309411</t>
  </si>
  <si>
    <t>Vhodná nenamrzavá zemina do aktivní zóny dle ČSN 736133</t>
  </si>
  <si>
    <t>"materiál pro násyp a výměnu zeminy, dle uložení" 126,92*2,0</t>
  </si>
  <si>
    <t>"odečte se vybouraný podklad z vozovky, 50%" -58,24*0,5</t>
  </si>
  <si>
    <t>vykazovat dle skutečnosti</t>
  </si>
  <si>
    <t>23</t>
  </si>
  <si>
    <t>174101101</t>
  </si>
  <si>
    <t>Zásyp jam, šachet rýh nebo kolem objektů sypaninou se zhutněním</t>
  </si>
  <si>
    <t>100568210</t>
  </si>
  <si>
    <t>Zásyp sypaninou z jakékoliv horniny strojně s uložením výkopku ve vrstvách se zhutněním jam, šachet, rýh nebo kolem objektů v těchto vykopávkách</t>
  </si>
  <si>
    <t>"výkop rýh do pro přípojky" 1,62</t>
  </si>
  <si>
    <t>"výkop šachet" 2,736</t>
  </si>
  <si>
    <t>"odečte se obsyp přípojek vč. potrubí" -0,81</t>
  </si>
  <si>
    <t xml:space="preserve">odečte se zemina vytlačená tělesy ul. vpustí </t>
  </si>
  <si>
    <t>-0,3*0,3*3,14*1,9*1</t>
  </si>
  <si>
    <t>odečte se lože pro potrubí</t>
  </si>
  <si>
    <t>-0,9*0,1*1,8</t>
  </si>
  <si>
    <t>24</t>
  </si>
  <si>
    <t>175151101</t>
  </si>
  <si>
    <t>Obsypání potrubí strojně sypaninou bez prohození, uloženou do 3 m</t>
  </si>
  <si>
    <t>-472783130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</si>
  <si>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</si>
  <si>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přípojky do výšky 0,3 m nad povrch potrubí</t>
  </si>
  <si>
    <t>"De200" (0,20+0,3)*0,9*1,8</t>
  </si>
  <si>
    <t>odečte se zemina vytlačená potrubím</t>
  </si>
  <si>
    <t>"De200" -(0,1*0,1)*3,14*1,8</t>
  </si>
  <si>
    <t>25</t>
  </si>
  <si>
    <t>58331351</t>
  </si>
  <si>
    <t>kamenivo těžené drobné frakce 0/4</t>
  </si>
  <si>
    <t>-1644726491</t>
  </si>
  <si>
    <t>"pro obsyp, cca 2,0 t/m3" 0,753*2,0</t>
  </si>
  <si>
    <t>26</t>
  </si>
  <si>
    <t>181351003</t>
  </si>
  <si>
    <t>Rozprostření ornice tl vrstvy do 200 mm pl do 100 m2 v rovině nebo ve svahu do 1:5 strojně</t>
  </si>
  <si>
    <t>590308626</t>
  </si>
  <si>
    <t>Rozprostření a urovnání ornice v rovině nebo ve svahu sklonu do 1:5 strojně při souvislé ploše do 100 m2, tl. vrstvy do 200 mm</t>
  </si>
  <si>
    <t>"ohumusování v rovině tl.100 mm dle výk. výměr" 3,1</t>
  </si>
  <si>
    <t>27</t>
  </si>
  <si>
    <t>182201101</t>
  </si>
  <si>
    <t>Svahování násypů strojně</t>
  </si>
  <si>
    <t>1061559051</t>
  </si>
  <si>
    <t>Svahování trvalých svahů do projektovaných profilů strojně s potřebným přemístěním výkopku při svahování násypů v jakékoliv hornině</t>
  </si>
  <si>
    <t>"dle ohumusování ve svahu, dle výk.výměr" 2,99</t>
  </si>
  <si>
    <t>28</t>
  </si>
  <si>
    <t>182351023</t>
  </si>
  <si>
    <t>Rozprostření ornice pl do 100 m2 ve svahu přes 1:5 tl vrstvy do 200 mm strojně</t>
  </si>
  <si>
    <t>-1822474118</t>
  </si>
  <si>
    <t>Rozprostření a urovnání ornice ve svahu sklonu přes 1:5 strojně při souvislé ploše do 100 m2, tl. vrstvy do 200 mm</t>
  </si>
  <si>
    <t>"ohumusování ve svahu tl.100 mm dle výk. výměr" 2,99</t>
  </si>
  <si>
    <t>29</t>
  </si>
  <si>
    <t>181411131</t>
  </si>
  <si>
    <t>Založení parkového trávníku výsevem pl do 1000 m2 v rovině a ve svahu do 1:5</t>
  </si>
  <si>
    <t>998714460</t>
  </si>
  <si>
    <t>Založení trávníku na půdě předem připravené plochy do 1000 m2 výsevem včetně utažení parkového v rovině nebo na svahu do 1:5</t>
  </si>
  <si>
    <t>"dle ohumusování v rovině dle výk. výměr" 3,1</t>
  </si>
  <si>
    <t>30</t>
  </si>
  <si>
    <t>181411132</t>
  </si>
  <si>
    <t>Založení parkového trávníku výsevem pl do 1000 m2 ve svahu přes 1:5 do 1:2</t>
  </si>
  <si>
    <t>1926804513</t>
  </si>
  <si>
    <t>Založení trávníku na půdě předem připravené plochy do 1000 m2 výsevem včetně utažení parkového na svahu přes 1:5 do 1:2</t>
  </si>
  <si>
    <t>"dle ohumusování ve svahu dle výk. výměr" 2,99</t>
  </si>
  <si>
    <t>31</t>
  </si>
  <si>
    <t>00572410</t>
  </si>
  <si>
    <t>osivo směs travní parková</t>
  </si>
  <si>
    <t>kg</t>
  </si>
  <si>
    <t>-1124438157</t>
  </si>
  <si>
    <t>dle ohumusování dle výk. výměr, cca 0.03 kg/m2</t>
  </si>
  <si>
    <t>(3,1+2,99)*0,03</t>
  </si>
  <si>
    <t>32</t>
  </si>
  <si>
    <t>181951111</t>
  </si>
  <si>
    <t>Úprava pláně v hornině třídy těžitelnosti I skupiny 1 až 3 bez zhutnění strojně</t>
  </si>
  <si>
    <t>2100996507</t>
  </si>
  <si>
    <t>Úprava pláně vyrovnáním výškových rozdílů strojně v hornině třídy těžitelnosti I, skupiny 1 až 3 bez zhutnění</t>
  </si>
  <si>
    <t>"uvažuje se pro plochy ohumusování v rovině dle výk. výměr" 3,1</t>
  </si>
  <si>
    <t>33</t>
  </si>
  <si>
    <t>181152302</t>
  </si>
  <si>
    <t>Úprava pláně pro silnice a dálnice v zářezech se zhutněním</t>
  </si>
  <si>
    <t>-746915973</t>
  </si>
  <si>
    <t>Úprava pláně na stavbách silnic a dálnic strojně v zářezech mimo skalních se zhutněním</t>
  </si>
  <si>
    <t xml:space="preserve">"plocha  parapláně, dle výk. výměr" (126,92/0,4)+(67,2*0,5)</t>
  </si>
  <si>
    <t>"plocha pláně, dle výk. výměr" 350,9</t>
  </si>
  <si>
    <t>34</t>
  </si>
  <si>
    <t>184818232</t>
  </si>
  <si>
    <t>Ochrana kmene průměru přes 300 do 500 mm bedněním výšky do 2 m</t>
  </si>
  <si>
    <t>kus</t>
  </si>
  <si>
    <t>517011532</t>
  </si>
  <si>
    <t>Ochrana kmene bedněním před poškozením stavebním provozem zřízení včetně odstranění výšky bednění do 2 m průměru kmene přes 300 do 500 mm</t>
  </si>
  <si>
    <t>"ochrana před poškozením kmene v blízkosti stavby" 4</t>
  </si>
  <si>
    <t>35</t>
  </si>
  <si>
    <t>184818233</t>
  </si>
  <si>
    <t>Ochrana kmene průměru přes 500 do 700 mm bedněním výšky do 2 m</t>
  </si>
  <si>
    <t>-1446342466</t>
  </si>
  <si>
    <t>Ochrana kmene bedněním před poškozením stavebním provozem zřízení včetně odstranění výšky bednění do 2 m průměru kmene přes 500 do 700 mm</t>
  </si>
  <si>
    <t>"ochrana před poškozením kmene v blízkosti stavby" 1</t>
  </si>
  <si>
    <t>36</t>
  </si>
  <si>
    <t>185804311</t>
  </si>
  <si>
    <t>Zalití rostlin vodou plocha do 20 m2</t>
  </si>
  <si>
    <t>458163185</t>
  </si>
  <si>
    <t>Zalití rostlin vodou plochy záhonů jednotlivě do 20 m2</t>
  </si>
  <si>
    <t>uvažuje se 10x po 10 l na 1 m2 travnatých ploch</t>
  </si>
  <si>
    <t>(3,1+2,99)*10*10*0,001</t>
  </si>
  <si>
    <t>Zakládání</t>
  </si>
  <si>
    <t>37</t>
  </si>
  <si>
    <t>211561111</t>
  </si>
  <si>
    <t>Výplň odvodňovacích žeber nebo trativodů kamenivem hrubým drceným frakce 4 až 16 mm</t>
  </si>
  <si>
    <t>1327113568</t>
  </si>
  <si>
    <t>Výplň kamenivem do rýh odvodňovacích žeber nebo trativodů bez zhutnění, s úpravou povrchu výplně kamenivem hrubým drceným frakce 4 až 16 mm</t>
  </si>
  <si>
    <t>"pro DN100, uvažovaná fr.8/16, dle výk.výměr" 0,5*0,5*67,2</t>
  </si>
  <si>
    <t>uvažuje se výplň drenážních žeber nezapočtená v pol. č. 212752101</t>
  </si>
  <si>
    <t>"odečte se obsyp započtený v pol. č. 212752101, 0.1 m3/m" -67,2*0,1</t>
  </si>
  <si>
    <t>38</t>
  </si>
  <si>
    <t>212752101</t>
  </si>
  <si>
    <t>Trativod z drenážních trubek korugovaných PE-HD SN 4 perforace 360° včetně lože otevřený výkop DN 100 pro liniové stavby</t>
  </si>
  <si>
    <t>433983656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</si>
  <si>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</si>
  <si>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"drenáž dle výk.výměr" 67,2</t>
  </si>
  <si>
    <t>součástí položky je obsyp kamenivem v množstí 0.1m3/m</t>
  </si>
  <si>
    <t>Vodorovné konstrukce</t>
  </si>
  <si>
    <t>39</t>
  </si>
  <si>
    <t>451572111</t>
  </si>
  <si>
    <t>Lože pod potrubí otevřený výkop z kameniva drobného těženého</t>
  </si>
  <si>
    <t>1178178458</t>
  </si>
  <si>
    <t>Lože pod potrubí, stoky a drobné objekty v otevřeném výkopu z kameniva drobného těženého 0 až 4 mm</t>
  </si>
  <si>
    <t>pod přípojky dle výkazu výměr</t>
  </si>
  <si>
    <t>"kubatura" 0,9*0,1*1,8</t>
  </si>
  <si>
    <t>40</t>
  </si>
  <si>
    <t>452112122</t>
  </si>
  <si>
    <t>Osazení betonových prstenců nebo rámů v přes 100 do 200 mm pod poklopy a mříže</t>
  </si>
  <si>
    <t>1430797421</t>
  </si>
  <si>
    <t>Osazení betonových dílců prstenců nebo rámů pod poklopy a mříže, výšky přes 100 do 200 mm</t>
  </si>
  <si>
    <t>pro nové uliční vpusti</t>
  </si>
  <si>
    <t>"dle výk. výměr" 1</t>
  </si>
  <si>
    <t>41</t>
  </si>
  <si>
    <t>592238640</t>
  </si>
  <si>
    <t>prstenec pro uliční vpusť vyrovnávací betonový 390x60x130mm</t>
  </si>
  <si>
    <t>-1026569966</t>
  </si>
  <si>
    <t>"dle osazení" 1</t>
  </si>
  <si>
    <t>Komunikace pozemní</t>
  </si>
  <si>
    <t>42</t>
  </si>
  <si>
    <t>564851112</t>
  </si>
  <si>
    <t>Podklad ze štěrkodrtě ŠD plochy přes 100 m2 tl 160 mm</t>
  </si>
  <si>
    <t>-862984928</t>
  </si>
  <si>
    <t>Podklad ze štěrkodrti ŠD s rozprostřením a zhutněním plochy přes 100 m2, po zhutnění tl. 160 mm</t>
  </si>
  <si>
    <t xml:space="preserve">Pro konstrukci  v tl. min 150 mm, prům 160 mm, ŠDa 0/63</t>
  </si>
  <si>
    <t>"pro kci vozovky tl.480 mm, dle výk. výměr" 306,1</t>
  </si>
  <si>
    <t>"rozšíření vrstvy š.0,64m dl. 33m" 0,64*33</t>
  </si>
  <si>
    <t>43</t>
  </si>
  <si>
    <t>564861112</t>
  </si>
  <si>
    <t>Podklad ze štěrkodrtě ŠD plochy přes 100 m2 tl 210 mm</t>
  </si>
  <si>
    <t>1334336039</t>
  </si>
  <si>
    <t>Podklad ze štěrkodrti ŠD s rozprostřením a zhutněním plochy přes 100 m2, po zhutnění tl. 210 mm</t>
  </si>
  <si>
    <t xml:space="preserve">Pro konstrukci  v tl. min 200 mm, prům 210 mm, ŠDa 0/32</t>
  </si>
  <si>
    <t>"pro kci chodníku dle výk. výměr" 103,7</t>
  </si>
  <si>
    <t>"rozšíření vrstvy š.0,38m dl. 33m" 0,38*33</t>
  </si>
  <si>
    <t>44</t>
  </si>
  <si>
    <t>565166122</t>
  </si>
  <si>
    <t>Asfaltový beton vrstva podkladní ACP 22 (obalované kamenivo OKH) tl 90 mm š přes 3 m</t>
  </si>
  <si>
    <t>-43712342</t>
  </si>
  <si>
    <t>Asfaltový beton vrstva podkladní ACP 22 (obalované kamenivo hrubozrnné - OKH) s rozprostřením a zhutněním v pruhu šířky přes 3 m, po zhutnění tl. 90 mm</t>
  </si>
  <si>
    <t>uvažováno ACP22+, tl. 90 mm</t>
  </si>
  <si>
    <t>"rozšíření š.0,1 dl. 33" 0,1*33</t>
  </si>
  <si>
    <t>45</t>
  </si>
  <si>
    <t>569831111</t>
  </si>
  <si>
    <t>Zpevnění krajnic štěrkodrtí tl 100 mm</t>
  </si>
  <si>
    <t>1588280121</t>
  </si>
  <si>
    <t>Zpevnění krajnic nebo komunikací pro pěší s rozprostřením a zhutněním, po zhutnění štěrkodrtí tl. 100 mm</t>
  </si>
  <si>
    <t>"úprava terénu vrstvou ŠD tl.100, dle výk výměr" 44,8</t>
  </si>
  <si>
    <t>46</t>
  </si>
  <si>
    <t>573231107</t>
  </si>
  <si>
    <t>Postřik živičný spojovací ze silniční emulze v množství 0,40 kg/m2</t>
  </si>
  <si>
    <t>-310488023</t>
  </si>
  <si>
    <t>Postřik spojovací PS bez posypu kamenivem ze silniční emulze, v množství 0,40 kg/m2</t>
  </si>
  <si>
    <t>PS-C, pod ACO v množství 0,4 kg/m2</t>
  </si>
  <si>
    <t>"pro povrchovou úpravu vozovky, dle výk. výměr" 12,7</t>
  </si>
  <si>
    <t>47</t>
  </si>
  <si>
    <t>577134121</t>
  </si>
  <si>
    <t>Asfaltový beton vrstva obrusná ACO 11+ (ABS) tř. I tl 40 mm š přes 3 m z nemodifikovaného asfaltu</t>
  </si>
  <si>
    <t>1446183134</t>
  </si>
  <si>
    <t>Asfaltový beton vrstva obrusná ACO 11 (ABS) s rozprostřením a se zhutněním z nemodifikovaného asfaltu v pruhu šířky přes 3 m tř. I (ACO 11+), po zhutnění tl. 40 mm</t>
  </si>
  <si>
    <t>uvažováno ACO 11+, tl. 40 mm</t>
  </si>
  <si>
    <t>"pro kci vozovky tl.480mm, dle výk. výměr" 306,1</t>
  </si>
  <si>
    <t>"pro povrchovou úpravu, dle výk. výměr" 12,7</t>
  </si>
  <si>
    <t>48</t>
  </si>
  <si>
    <t>596211212</t>
  </si>
  <si>
    <t>Kladení zámkové dlažby komunikací pro pěší ručně tl 80 mm skupiny A pl přes 100 do 300 m2</t>
  </si>
  <si>
    <t>-599232094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</si>
  <si>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100 do 300 m2</t>
  </si>
  <si>
    <t>"pro kci chodniku/vjezdu ZD, dle výk. výměr" 103,7</t>
  </si>
  <si>
    <t>49</t>
  </si>
  <si>
    <t>59245020</t>
  </si>
  <si>
    <t>dlažba skladebná betonová 200x100mm tl 80mm přírodní</t>
  </si>
  <si>
    <t>1809115885</t>
  </si>
  <si>
    <t>"dle kladení, přičteno ztratné 3%" 103,7</t>
  </si>
  <si>
    <t>"odečte se dl.pro var.a sign.pásy, dle výk.výměr" -8,6</t>
  </si>
  <si>
    <t>95,1*1,03 'Přepočtené koeficientem množství</t>
  </si>
  <si>
    <t>50</t>
  </si>
  <si>
    <t>59245226</t>
  </si>
  <si>
    <t>dlažba pro nevidomé betonová 200x100mm tl 80mm barevná</t>
  </si>
  <si>
    <t>-1962528297</t>
  </si>
  <si>
    <t>"dle kladení pro var.a sign.pásy, přičteno ztratné 3%" 8,6</t>
  </si>
  <si>
    <t>8,6*1,03 'Přepočtené koeficientem množství</t>
  </si>
  <si>
    <t>Trubní vedení</t>
  </si>
  <si>
    <t>51</t>
  </si>
  <si>
    <t>871353123</t>
  </si>
  <si>
    <t>Montáž kanalizačního potrubí hladkého plnostěnného SN 12 z PVC-U DN 200</t>
  </si>
  <si>
    <t>1357330800</t>
  </si>
  <si>
    <t>Montáž kanalizačního potrubí z tvrdého PVC-U hladkého plnostěnného tuhost SN 12 DN 200</t>
  </si>
  <si>
    <t>"potrubí přípojek z PVC, De200, dle výk. výměr" 1,8</t>
  </si>
  <si>
    <t>52</t>
  </si>
  <si>
    <t>28611262</t>
  </si>
  <si>
    <t>trubka kanalizační PVC-U plnostěnná jednovrstvá DN 200x3000mm SN12</t>
  </si>
  <si>
    <t>-757487926</t>
  </si>
  <si>
    <t>"dle montáže, přičteno ztratné 3%" 1,8</t>
  </si>
  <si>
    <t>1,8*1,03 'Přepočtené koeficientem množství</t>
  </si>
  <si>
    <t>53</t>
  </si>
  <si>
    <t>877350310</t>
  </si>
  <si>
    <t>Montáž kolen na kanalizačním potrubí z PP nebo tvrdého PVC-U trub hladkých plnostěnných DN 200</t>
  </si>
  <si>
    <t>1496550983</t>
  </si>
  <si>
    <t>Montáž tvarovek na kanalizačním plastovém potrubí z PP nebo PVC-U hladkého plnostěnného kolen, víček nebo hrdlových uzávěrů DN 200</t>
  </si>
  <si>
    <t xml:space="preserve">dle počtu přípojek na novou  kanalizaci, bere se 1ks/přípojku</t>
  </si>
  <si>
    <t>"dle situace 1 ks" 1</t>
  </si>
  <si>
    <t>54</t>
  </si>
  <si>
    <t>28651205</t>
  </si>
  <si>
    <t>koleno kanalizační PVC-U plnostěnné 200x45°</t>
  </si>
  <si>
    <t>-1428537522</t>
  </si>
  <si>
    <t>"dle montáže" 1</t>
  </si>
  <si>
    <t>55</t>
  </si>
  <si>
    <t>895941343</t>
  </si>
  <si>
    <t>Osazení vpusti uliční DN 500 z betonových dílců dno vysoké s kalištěm</t>
  </si>
  <si>
    <t>1974550308</t>
  </si>
  <si>
    <t>Osazení vpusti uliční z betonových dílců DN 500 dno vysoké s kalištěm</t>
  </si>
  <si>
    <t>"nová uliční vpust, dle výk. výměr" 1</t>
  </si>
  <si>
    <t>56</t>
  </si>
  <si>
    <t>59224470</t>
  </si>
  <si>
    <t>vpusť uliční DN 500 kaliště vysoké 500/525x65mm</t>
  </si>
  <si>
    <t>1992022814</t>
  </si>
  <si>
    <t>57</t>
  </si>
  <si>
    <t>895941361</t>
  </si>
  <si>
    <t>Osazení vpusti uliční DN 500 z betonových dílců skruž středová 290 mm</t>
  </si>
  <si>
    <t>1342412357</t>
  </si>
  <si>
    <t>Osazení vpusti uliční z betonových dílců DN 500 skruž středová 290 mm</t>
  </si>
  <si>
    <t>58</t>
  </si>
  <si>
    <t>59224461</t>
  </si>
  <si>
    <t>vpusť uliční DN 500 skruž průběžná nízká betonová 500/290x65mm</t>
  </si>
  <si>
    <t>-2069244074</t>
  </si>
  <si>
    <t>59</t>
  </si>
  <si>
    <t>895941362</t>
  </si>
  <si>
    <t>Osazení vpusti uliční DN 500 z betonových dílců skruž středová 590 mm</t>
  </si>
  <si>
    <t>-1064216944</t>
  </si>
  <si>
    <t>Osazení vpusti uliční z betonových dílců DN 500 skruž středová 590 mm</t>
  </si>
  <si>
    <t>"nové uliční vpusti, dle výk. výměr" 1</t>
  </si>
  <si>
    <t>60</t>
  </si>
  <si>
    <t>59224462</t>
  </si>
  <si>
    <t>vpusť uliční DN 500 skruž průběžná vysoká betonová 500/590x65mm</t>
  </si>
  <si>
    <t>-1330331527</t>
  </si>
  <si>
    <t>61</t>
  </si>
  <si>
    <t>895941366</t>
  </si>
  <si>
    <t>Osazení vpusti uliční DN 500 z betonových dílců skruž průběžná s výtokem</t>
  </si>
  <si>
    <t>1375634080</t>
  </si>
  <si>
    <t>Osazení vpusti uliční z betonových dílců DN 500 skruž průběžná s výtokem</t>
  </si>
  <si>
    <t>62</t>
  </si>
  <si>
    <t>59224465</t>
  </si>
  <si>
    <t>vpusť uliční DN 500 skruž průběžná 500/590x65mm betonová s odtokem 200mm PVC</t>
  </si>
  <si>
    <t>1213114751</t>
  </si>
  <si>
    <t>63</t>
  </si>
  <si>
    <t>899204112</t>
  </si>
  <si>
    <t>Osazení mříží litinových včetně rámů a košů na bahno pro třídu zatížení D400, E600</t>
  </si>
  <si>
    <t>41670198</t>
  </si>
  <si>
    <t>64</t>
  </si>
  <si>
    <t>28661789</t>
  </si>
  <si>
    <t>koš kalový ocelový pro silniční vpusť 425mm vč. madla</t>
  </si>
  <si>
    <t>-618815205</t>
  </si>
  <si>
    <t>65</t>
  </si>
  <si>
    <t>59224481</t>
  </si>
  <si>
    <t>mříž vtoková s rámem pro uliční vpusť 500x500, zatížení 40 tun</t>
  </si>
  <si>
    <t>-1252333428</t>
  </si>
  <si>
    <t>"pro ul. vpust, s pantem, dle osazení" 1</t>
  </si>
  <si>
    <t>Ostatní konstrukce a práce, bourání</t>
  </si>
  <si>
    <t>66</t>
  </si>
  <si>
    <t>916131213</t>
  </si>
  <si>
    <t>Osazení silničního obrubníku betonového stojatého s boční opěrou do lože z betonu prostého</t>
  </si>
  <si>
    <t>-701088439</t>
  </si>
  <si>
    <t>Osazení silničního obrubníku betonového se zřízením lože, s vyplněním a zatřením spár cementovou maltou stojatého s boční opěrou z betonu prostého, do lože z betonu prostého</t>
  </si>
  <si>
    <t>"osazení bet. silničních obrubníků do lože z betonu C20/25n XF3 dle výk. výměr" 69,8</t>
  </si>
  <si>
    <t>67</t>
  </si>
  <si>
    <t>59217031</t>
  </si>
  <si>
    <t>obrubník silniční betonový 1000x150x250mm</t>
  </si>
  <si>
    <t>-1575672364</t>
  </si>
  <si>
    <t>"bet. silniční obrubníky dle výk. výměr" 69,8</t>
  </si>
  <si>
    <t>"odečte se nájezdový, dle výk. výměr" -15,4</t>
  </si>
  <si>
    <t>"odečte se přechodový, dle výk. výměr" -8</t>
  </si>
  <si>
    <t>68</t>
  </si>
  <si>
    <t>59217029</t>
  </si>
  <si>
    <t>obrubník silniční betonový nájezdový 1000x150x150mm</t>
  </si>
  <si>
    <t>905998285</t>
  </si>
  <si>
    <t>"silniční nájezdový, dle výk.výměr" 15,4</t>
  </si>
  <si>
    <t>69</t>
  </si>
  <si>
    <t>59217076</t>
  </si>
  <si>
    <t>obrubník silniční betonový přechodový 1000x150x250mm</t>
  </si>
  <si>
    <t>1804633214</t>
  </si>
  <si>
    <t>"silniční přechodový, dle výk.výměr" 8</t>
  </si>
  <si>
    <t>70</t>
  </si>
  <si>
    <t>916231213</t>
  </si>
  <si>
    <t>Osazení chodníkového obrubníku betonového stojatého s boční opěrou do lože z betonu prostého</t>
  </si>
  <si>
    <t>-1992690748</t>
  </si>
  <si>
    <t>Osazení chodníkového obrubníku betonového se zřízením lože, s vyplněním a zatřením spár cementovou maltou stojatého s boční opěrou z betonu prostého, do lože z betonu prostého</t>
  </si>
  <si>
    <t>"osazení parkových obrubníků ,dle výk.výměr" 18,3</t>
  </si>
  <si>
    <t>71</t>
  </si>
  <si>
    <t>59217016</t>
  </si>
  <si>
    <t>obrubník betonový chodníkový 1000x80x250mm</t>
  </si>
  <si>
    <t>-957813265</t>
  </si>
  <si>
    <t>"parkový obrubník, dle osazení" 18,3</t>
  </si>
  <si>
    <t>72</t>
  </si>
  <si>
    <t>919112213</t>
  </si>
  <si>
    <t>Řezání spár pro vytvoření komůrky š 10 mm hl 25 mm pro těsnící zálivku v živičném krytu</t>
  </si>
  <si>
    <t>-1690523126</t>
  </si>
  <si>
    <t>Řezání dilatačních spár v živičném krytu vytvoření komůrky pro těsnící zálivku šířky 10 mm, hloubky 25 mm</t>
  </si>
  <si>
    <t>"dle řezání AB krytu" 45</t>
  </si>
  <si>
    <t>73</t>
  </si>
  <si>
    <t>919121213</t>
  </si>
  <si>
    <t>Těsnění spár zálivkou za studena pro komůrky š 10 mm hl 25 mm bez těsnicího profilu</t>
  </si>
  <si>
    <t>1863658957</t>
  </si>
  <si>
    <t>Utěsnění dilatačních spár zálivkou za studena v cementobetonovém nebo živičném krytu včetně adhezního nátěru bez těsnicího profilu pod zálivkou, pro komůrky šířky 10 mm, hloubky 25 mm</t>
  </si>
  <si>
    <t>Uvažovat vytryskání spáry horkým vzduchem, aplikaci vysoce modifikované bitumenové zálivky s následným posypem plastovou drtí.</t>
  </si>
  <si>
    <t>74</t>
  </si>
  <si>
    <t>919726202</t>
  </si>
  <si>
    <t>Geotextilie pro vyztužení, separaci a filtraci tkaná z PP podélná pevnost v tahu přes 15 do 50 kN/m</t>
  </si>
  <si>
    <t>469897062</t>
  </si>
  <si>
    <t>Geotextilie tkaná pro vyztužení, separaci nebo filtraci z polypropylenu, podélná pevnost v tahu přes 15 do 50 kN/m</t>
  </si>
  <si>
    <t>separační geotextilie na parapláň</t>
  </si>
  <si>
    <t>"plocha parapláně dle úpravy pláně" 126,92/0,4</t>
  </si>
  <si>
    <t>"plocha drenáže " (0,5+0,1)*67,2</t>
  </si>
  <si>
    <t>"přičtou se svislé, šikmé plochy (cca 20%)" 317,3*0,20</t>
  </si>
  <si>
    <t>75</t>
  </si>
  <si>
    <t>919735111</t>
  </si>
  <si>
    <t>Řezání stávajícího živičného krytu hl do 50 mm</t>
  </si>
  <si>
    <t>-1843732894</t>
  </si>
  <si>
    <t>Řezání stávajícího živičného krytu nebo podkladu hloubky do 50 mm</t>
  </si>
  <si>
    <t>"řezání AB krytu dle výk. výměr" 45</t>
  </si>
  <si>
    <t>997</t>
  </si>
  <si>
    <t>Přesun sutě</t>
  </si>
  <si>
    <t>76</t>
  </si>
  <si>
    <t>997221551</t>
  </si>
  <si>
    <t>Vodorovná doprava suti ze sypkých materiálů do 1 km</t>
  </si>
  <si>
    <t>1839912100</t>
  </si>
  <si>
    <t>Vodorovná doprava suti bez naložení, ale se složením a s hrubým urovnáním ze sypkých materiálů, na vzdálenost do 1 km</t>
  </si>
  <si>
    <t>"Kamenivo drcené z vozovky, 50%" 58,24*0,5</t>
  </si>
  <si>
    <t>"vyfrézovaný materiál" 1,647+66,484</t>
  </si>
  <si>
    <t>odvoz na meziskládku dle určení objednatele do 3 km</t>
  </si>
  <si>
    <t>"Kamenivo drcené z vozovky, 50% (do výměny AZ) a zpět na stavbu" (58,24*0,5)*2</t>
  </si>
  <si>
    <t>77</t>
  </si>
  <si>
    <t>997221559</t>
  </si>
  <si>
    <t>Příplatek ZKD 1 km u vodorovné dopravy suti ze sypkých materiálů</t>
  </si>
  <si>
    <t>-1657802041</t>
  </si>
  <si>
    <t>Vodorovná doprava suti bez naložení, ale se složením a s hrubým urovnáním Příplatek k ceně za každý další započatý 1 km přes 1 km</t>
  </si>
  <si>
    <t>uvažován odvoz na recylační skládku do 20 km</t>
  </si>
  <si>
    <t>"Kamenivo drcené z vozovky, 50%" 58,24*0,5*(20-1)</t>
  </si>
  <si>
    <t>"vyfrézovaný materiál" (1,647+66,484)*(20-1)</t>
  </si>
  <si>
    <t>"Kamenivo drcené z vozovky, 50% (do výměny AZ) a zpět na stavbu" (58,24*0,5)*2*(3-1)</t>
  </si>
  <si>
    <t>78</t>
  </si>
  <si>
    <t>997221561</t>
  </si>
  <si>
    <t>Vodorovná doprava suti z kusových materiálů do 1 km</t>
  </si>
  <si>
    <t>-282444511</t>
  </si>
  <si>
    <t>Vodorovná doprava suti bez naložení, ale se složením a s hrubým urovnáním z kusových materiálů, na vzdálenost do 1 km</t>
  </si>
  <si>
    <t>"odstraněné bet. dlažba" 13,65</t>
  </si>
  <si>
    <t>"odstraněný betonový kryt" 1,817</t>
  </si>
  <si>
    <t>79</t>
  </si>
  <si>
    <t>997221569</t>
  </si>
  <si>
    <t>Příplatek ZKD 1 km u vodorovné dopravy suti z kusových materiálů</t>
  </si>
  <si>
    <t>1892259922</t>
  </si>
  <si>
    <t>"odstraněné bet. dlažba" 13,65*(20-1)</t>
  </si>
  <si>
    <t>"odstraněný betonový kryt" 1,817*(20-1)</t>
  </si>
  <si>
    <t>80</t>
  </si>
  <si>
    <t>997221571</t>
  </si>
  <si>
    <t>Vodorovná doprava vybouraných hmot do 1 km</t>
  </si>
  <si>
    <t>1192178560</t>
  </si>
  <si>
    <t>Vodorovná doprava vybouraných hmot bez naložení, ale se složením a s hrubým urovnáním na vzdálenost do 1 km</t>
  </si>
  <si>
    <t>Na recyklační centrum do 20 km</t>
  </si>
  <si>
    <t>"vybourané obrubníky" 12,915+0,526</t>
  </si>
  <si>
    <t>81</t>
  </si>
  <si>
    <t>997221579</t>
  </si>
  <si>
    <t>Příplatek ZKD 1 km u vodorovné dopravy vybouraných hmot</t>
  </si>
  <si>
    <t>-624302324</t>
  </si>
  <si>
    <t>Vodorovná doprava vybouraných hmot bez naložení, ale se složením a s hrubým urovnáním na vzdálenost Příplatek k ceně za každý další započatý 1 km přes 1 km</t>
  </si>
  <si>
    <t>"vybourané obrubníky" (12,915+0,526)*(20-1)</t>
  </si>
  <si>
    <t>82</t>
  </si>
  <si>
    <t>997221611</t>
  </si>
  <si>
    <t>Nakládání suti na dopravní prostředky pro vodorovnou dopravu</t>
  </si>
  <si>
    <t>1916761660</t>
  </si>
  <si>
    <t>Nakládání na dopravní prostředky pro vodorovnou dopravu suti</t>
  </si>
  <si>
    <t xml:space="preserve">nakládání  na mezideponii</t>
  </si>
  <si>
    <t>"Kamenivo drcené z vozovky, 50% (do výměny AZ) " (58,24*0,5)</t>
  </si>
  <si>
    <t>83</t>
  </si>
  <si>
    <t>997221861</t>
  </si>
  <si>
    <t>Poplatek za uložení na recyklační skládce (skládkovné) stavebního odpadu z prostého betonu pod kódem 17 01 01</t>
  </si>
  <si>
    <t>1461805405</t>
  </si>
  <si>
    <t>Poplatek za uložení stavebního odpadu na recyklační skládce (skládkovné) z prostého betonu zatříděného do Katalogu odpadů pod kódem 17 01 01</t>
  </si>
  <si>
    <t>Recyklační centrum, Jivno</t>
  </si>
  <si>
    <t>"odstraněná bet. dlažba" 13,65</t>
  </si>
  <si>
    <t>84</t>
  </si>
  <si>
    <t>997221873</t>
  </si>
  <si>
    <t>Poplatek za uložení na recyklační skládce (skládkovné) stavebního odpadu zeminy a kamení zatříděného do Katalogu odpadů pod kódem 17 05 04</t>
  </si>
  <si>
    <t>-1747843607</t>
  </si>
  <si>
    <t>"Kamenivo drcené z vozovky 50%" 58,24*0,5</t>
  </si>
  <si>
    <t>85</t>
  </si>
  <si>
    <t>997221875</t>
  </si>
  <si>
    <t>Poplatek za uložení na recyklační skládce (skládkovné) stavebního odpadu asfaltového bez obsahu dehtu zatříděného do Katalogu odpadů pod kódem 17 03 02</t>
  </si>
  <si>
    <t>1335400788</t>
  </si>
  <si>
    <t>Poplatek za uložení stavebního odpadu na recyklační skládce (skládkovné) asfaltového bez obsahu dehtu zatříděného do Katalogu odpadů pod kódem 17 03 02</t>
  </si>
  <si>
    <t>998</t>
  </si>
  <si>
    <t>Přesun hmot</t>
  </si>
  <si>
    <t>86</t>
  </si>
  <si>
    <t>998225111</t>
  </si>
  <si>
    <t>Přesun hmot pro pozemní komunikace s krytem z kamene, monolitickým betonovým nebo živičným</t>
  </si>
  <si>
    <t>-649799546</t>
  </si>
  <si>
    <t>Přesun hmot pro komunikace s krytem z kameniva, monolitickým betonovým nebo živičným dopravní vzdálenost do 200 m jakékoliv délky objektu</t>
  </si>
  <si>
    <t>87</t>
  </si>
  <si>
    <t>000Překl 24</t>
  </si>
  <si>
    <t>Úprava polohy kabelu, včetně doplnění ochrany</t>
  </si>
  <si>
    <t>-1029448613</t>
  </si>
  <si>
    <t xml:space="preserve">úprava polohy sděl. kabelů , včetně zemních prací </t>
  </si>
  <si>
    <t>"dle výk. výměr" 18,5</t>
  </si>
  <si>
    <t xml:space="preserve">úprava polohy sil. kabelů NN , včetně zemních prací </t>
  </si>
  <si>
    <t>"dle výk. výměr" 68</t>
  </si>
  <si>
    <t>čerpat dle skutečnosti</t>
  </si>
  <si>
    <t>301 - Vodovod</t>
  </si>
  <si>
    <t>115101202</t>
  </si>
  <si>
    <t>Čerpání vody na dopravní výšku do 10 m průměrný přítok přes 500 do 1 000 l/min</t>
  </si>
  <si>
    <t>hod</t>
  </si>
  <si>
    <t>414461956</t>
  </si>
  <si>
    <t>Čerpání vody na dopravní výšku do 10 m s uvažovaným průměrným přítokem přes 500 do 1 000 l/min</t>
  </si>
  <si>
    <t xml:space="preserve">pro přečerpávání spodní vody </t>
  </si>
  <si>
    <t>"uvažuje se 5 prac. dní po 8 hod" 5*8</t>
  </si>
  <si>
    <t>132254204</t>
  </si>
  <si>
    <t>Hloubení zapažených rýh š do 2000 mm v hornině třídy těžitelnosti I skupiny 3 objem do 500 m3</t>
  </si>
  <si>
    <t>-1337199817</t>
  </si>
  <si>
    <t>Hloubení zapažených rýh šířky přes 800 do 2 000 mm strojně s urovnáním dna do předepsaného profilu a spádu v hornině třídy těžitelnosti I skupiny 3 přes 100 do 500 m3</t>
  </si>
  <si>
    <t>"Pro řad A5 dle výkazu výměr" 144,08</t>
  </si>
  <si>
    <t>Těžitelnost uvažována 100% ve tř. 3</t>
  </si>
  <si>
    <t>těžitelnost vykazovat dle skutečnosti</t>
  </si>
  <si>
    <t>139001101</t>
  </si>
  <si>
    <t>Příplatek za ztížení vykopávky v blízkosti podzemního vedení</t>
  </si>
  <si>
    <t>648664767</t>
  </si>
  <si>
    <t>Příplatek k cenám hloubených vykopávek za ztížení vykopávky v blízkosti podzemního vedení nebo výbušnin pro jakoukoliv třídu horniny</t>
  </si>
  <si>
    <t>uvažováno 5% z výkopu rýhy dle výkazu výměr</t>
  </si>
  <si>
    <t>144,08*0,05</t>
  </si>
  <si>
    <t>64116741</t>
  </si>
  <si>
    <t>"pažení rýh dle výk. výměr" 155,44</t>
  </si>
  <si>
    <t>151101102</t>
  </si>
  <si>
    <t>Zřízení příložného pažení a rozepření stěn rýh hl přes 2 do 4 m</t>
  </si>
  <si>
    <t>-400208218</t>
  </si>
  <si>
    <t>Zřízení pažení a rozepření stěn rýh pro podzemní vedení příložné pro jakoukoliv mezerovitost, hloubky přes 2 do 4 m</t>
  </si>
  <si>
    <t>"pažení rýh dle výk. výměr" 220,41</t>
  </si>
  <si>
    <t>-1726112972</t>
  </si>
  <si>
    <t>"dle zřízení" 155,44</t>
  </si>
  <si>
    <t>151101112</t>
  </si>
  <si>
    <t>Odstranění příložného pažení a rozepření stěn rýh hl přes 2 do 4 m</t>
  </si>
  <si>
    <t>-1951436093</t>
  </si>
  <si>
    <t>Odstranění pažení a rozepření stěn rýh pro podzemní vedení s uložením materiálu na vzdálenost do 3 m od kraje výkopu příložné, hloubky přes 2 do 4 m</t>
  </si>
  <si>
    <t>"dle zřízení" 220,41</t>
  </si>
  <si>
    <t>-103338968</t>
  </si>
  <si>
    <t>"rýha" 144,08</t>
  </si>
  <si>
    <t>"odečte se zásyp" -95,655</t>
  </si>
  <si>
    <t>-2111946661</t>
  </si>
  <si>
    <t>"dle přemístění" 48,425*(20-10)</t>
  </si>
  <si>
    <t>-1122214322</t>
  </si>
  <si>
    <t>"přebytečná zemina dle přepravy" 48,425*1,8</t>
  </si>
  <si>
    <t>-1229880877</t>
  </si>
  <si>
    <t>zásyp uvažován zeminou z výkopu rýh těž.tř.3</t>
  </si>
  <si>
    <t>"celkový výkop rýhy" 144,08</t>
  </si>
  <si>
    <t>"odečte se obsyp včetně potrubí" -29,509</t>
  </si>
  <si>
    <t>"odečte se lože pod potrubí řadů" -0,1*0,8*(94,08+0,5)</t>
  </si>
  <si>
    <t>"odečte se sanace zákl. spáry" -0,15*0,8*(94,08+0,5)</t>
  </si>
  <si>
    <t>Poznámka: pro zásyp použít zeminy nad hladinou podzemní vody z důvodu vlhkosti a hutnění.</t>
  </si>
  <si>
    <t>175111101</t>
  </si>
  <si>
    <t>Obsypání potrubí ručně sypaninou bez prohození, uloženou do 3 m</t>
  </si>
  <si>
    <t>1836998666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</si>
  <si>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</si>
  <si>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"řad A5, De 90" 0,80*(0,09+0,3)*94,08</t>
  </si>
  <si>
    <t>"přičtou se hydranty" 0,80*(0,09+0,3)*0,5</t>
  </si>
  <si>
    <t>Mezisoučet</t>
  </si>
  <si>
    <t>odečte se zemina vytlačená potrubím řadu</t>
  </si>
  <si>
    <t>"De 90"-3,14*0,045*0,045*94,08</t>
  </si>
  <si>
    <t>"přepojení a hydranty"-3,14*0,045*0,045*0,5</t>
  </si>
  <si>
    <t>-2124721596</t>
  </si>
  <si>
    <t>"pro obsyp" 28,908*2,0</t>
  </si>
  <si>
    <t>451541111</t>
  </si>
  <si>
    <t>Lože pod potrubí otevřený výkop ze štěrkodrtě</t>
  </si>
  <si>
    <t>-61191012</t>
  </si>
  <si>
    <t>Lože pod potrubí, stoky a drobné objekty v otevřeném výkopu ze štěrkodrtě 0-63 mm</t>
  </si>
  <si>
    <t>pro sanaci základové spáry v tl. 0.15 m</t>
  </si>
  <si>
    <t>uvažovat kam. drcené fr. 32-63</t>
  </si>
  <si>
    <t>0,15*0,8*(94,08+0,5)</t>
  </si>
  <si>
    <t>-1516010730</t>
  </si>
  <si>
    <t>"lože pod potrubí " 0,1*0,8*(94,08+0,5)</t>
  </si>
  <si>
    <t>452313131</t>
  </si>
  <si>
    <t>Podkladní bloky z betonu prostého bez zvýšených nároků na prostředí tř. C 12/15 otevřený výkop</t>
  </si>
  <si>
    <t>246282165</t>
  </si>
  <si>
    <t>Podkladní a zajišťovací konstrukce z betonu prostého v otevřeném výkopu bez zvýšených nároků na prostředí bloky pro potrubí z betonu tř. C 12/15</t>
  </si>
  <si>
    <t xml:space="preserve">betonové bloky, 1 blok cca á 0,1 m3  </t>
  </si>
  <si>
    <t>"dle klad. schéma" 4*0,1</t>
  </si>
  <si>
    <t>452353111</t>
  </si>
  <si>
    <t>Bednění podkladních bloků pod potrubí, stoky a drobné objekty otevřený výkop zřízení</t>
  </si>
  <si>
    <t>-42838390</t>
  </si>
  <si>
    <t>Bednění podkladních a zajišťovacích konstrukcí v otevřeném výkopu bloků pro potrubí zřízení</t>
  </si>
  <si>
    <t>"uvažuje se 1 m2/blok" 4*1</t>
  </si>
  <si>
    <t>452353112</t>
  </si>
  <si>
    <t>Bednění podkladních bloků pod potrubí, stoky a drobné objekty otevřený výkop odstranění</t>
  </si>
  <si>
    <t>1891876105</t>
  </si>
  <si>
    <t>Bednění podkladních a zajišťovacích konstrukcí v otevřeném výkopu bloků pro potrubí odstranění</t>
  </si>
  <si>
    <t>"dle zřízení" 4,0</t>
  </si>
  <si>
    <t>871241141</t>
  </si>
  <si>
    <t>Montáž potrubí z PE100 RC SDR 11 otevřený výkop svařovaných na tupo d 90 x 8,2 mm</t>
  </si>
  <si>
    <t>585325620</t>
  </si>
  <si>
    <t>Montáž vodovodního potrubí z polyetylenu PE100 RC v otevřeném výkopu svařovaných na tupo SDR 11/PN16 d 90 x 8,2 mm</t>
  </si>
  <si>
    <t xml:space="preserve">"řad A5  bez tvarovek a armatur, dle klad. schéma" 93,03</t>
  </si>
  <si>
    <t>včetně úpravy st. potrubí v místech napojení</t>
  </si>
  <si>
    <t>včetně montáže přírub v místech napojení na tvarovky a armatury</t>
  </si>
  <si>
    <t>28613556</t>
  </si>
  <si>
    <t>potrubí vodovodní dvouvrstvé PE100 RC SDR11 90x8,2mm</t>
  </si>
  <si>
    <t>-969610254</t>
  </si>
  <si>
    <t>"dle montáže" 93,03</t>
  </si>
  <si>
    <t>přičteno ztratné 1.5%</t>
  </si>
  <si>
    <t>93,03*1,015 'Přepočtené koeficientem množství</t>
  </si>
  <si>
    <t>550008009016</t>
  </si>
  <si>
    <t>PŘÍRUBA ISO 80/90</t>
  </si>
  <si>
    <t>-1710727759</t>
  </si>
  <si>
    <t>"dle klad. schéma 4 ks" 4</t>
  </si>
  <si>
    <t>857244122</t>
  </si>
  <si>
    <t>Montáž litinových tvarovek odbočných přírubových otevřený výkop DN 80</t>
  </si>
  <si>
    <t>575400470</t>
  </si>
  <si>
    <t>Montáž litinových tvarovek na potrubí litinovém tlakovém odbočných na potrubí z trub přírubových v otevřeném výkopu, kanálu nebo v šachtě DN 80</t>
  </si>
  <si>
    <t>"T kus DN80/80, dle klad. schéma 1 ks" 1</t>
  </si>
  <si>
    <t>851008008016</t>
  </si>
  <si>
    <t>TVAROVKA T KUS 80-80</t>
  </si>
  <si>
    <t>-2011846262</t>
  </si>
  <si>
    <t>"T kus DN80/80, dle montáže" 1</t>
  </si>
  <si>
    <t>857242122</t>
  </si>
  <si>
    <t>Montáž litinových tvarovek jednoosých přírubových otevřený výkop DN 80</t>
  </si>
  <si>
    <t>-1535732946</t>
  </si>
  <si>
    <t>Montáž litinových tvarovek na potrubí litinovém tlakovém jednoosých na potrubí z trub přírubových v otevřeném výkopu, kanálu nebo v šachtě DN 80</t>
  </si>
  <si>
    <t>"koleno FFK DN80 45°, dle klad. schéma 1 ks" 1</t>
  </si>
  <si>
    <t>"koleno FFK DN80 30°, dle klad. schéma 1 ks" 1</t>
  </si>
  <si>
    <t>"slepá příruba DN80, dle klad. schéma 1 ks" 1</t>
  </si>
  <si>
    <t>"přírubové koleno s patkou před hydrantem, dle klad. schema" 1</t>
  </si>
  <si>
    <t>504908000016</t>
  </si>
  <si>
    <t>8/8 DÍRY KOLENO PATNÍ PŘÍRUBOVÉ 80 - 8/8 DÍRY</t>
  </si>
  <si>
    <t>482623423</t>
  </si>
  <si>
    <t>"dle montáže přírubové koleno s patkou před hydrantem" 1</t>
  </si>
  <si>
    <t>854008000016</t>
  </si>
  <si>
    <t>TVAROVKA OBLOUK 45° 80</t>
  </si>
  <si>
    <t>757677770</t>
  </si>
  <si>
    <t>"dle montáže koleno FFK DN80 45°" 1</t>
  </si>
  <si>
    <t>854308000016</t>
  </si>
  <si>
    <t>TVAROVKA OBLOUK 30° 80</t>
  </si>
  <si>
    <t>-562158987</t>
  </si>
  <si>
    <t>"dle montáže koleno FFK DN80 30°" 1</t>
  </si>
  <si>
    <t>800008000016</t>
  </si>
  <si>
    <t>PŘÍRUBA SLEPÁ 80</t>
  </si>
  <si>
    <t>2010532155</t>
  </si>
  <si>
    <t>"dle montáže slepá příruba DN80" 1</t>
  </si>
  <si>
    <t>891241112</t>
  </si>
  <si>
    <t>Montáž vodovodních šoupátek otevřený výkop DN 80</t>
  </si>
  <si>
    <t>-1958995748</t>
  </si>
  <si>
    <t>Montáž vodovodních armatur na potrubí šoupátek nebo klapek uzavíracích v otevřeném výkopu nebo v šachtách s osazením zemní soupravy (bez poklopů) DN 80</t>
  </si>
  <si>
    <t>"šoupě DN80, dle klad. schéma" 2</t>
  </si>
  <si>
    <t>400208000016</t>
  </si>
  <si>
    <t>ŠOUPĚ E2 PŘÍRUBOVÉ KRÁTKÉ 80</t>
  </si>
  <si>
    <t>-112248232</t>
  </si>
  <si>
    <t>"dle montáže" 2</t>
  </si>
  <si>
    <t>950205010003</t>
  </si>
  <si>
    <t>SOUPRAVA ZEMNÍ TELESKOPICKÁ E2/E3-1,3 -1,8 50-100 (1,3-1,8m)</t>
  </si>
  <si>
    <t>-121054946</t>
  </si>
  <si>
    <t xml:space="preserve">"pro šoupata DN80  dle klad. schéma" 2</t>
  </si>
  <si>
    <t>891247111</t>
  </si>
  <si>
    <t>Montáž hydrantů podzemních DN 80</t>
  </si>
  <si>
    <t>-969896410</t>
  </si>
  <si>
    <t>Montáž vodovodních armatur na potrubí hydrantů podzemních (bez osazení poklopů) DN 80</t>
  </si>
  <si>
    <t>"hydrant dle klad. schema" 1</t>
  </si>
  <si>
    <t>D49008012516</t>
  </si>
  <si>
    <t>HYDRANT PODZEMNÍ PLNOPRŮTOKOVÝ 80/1,25 m</t>
  </si>
  <si>
    <t>227248686</t>
  </si>
  <si>
    <t>"dle montáže nových hydrantů, dle klad. schema" 1</t>
  </si>
  <si>
    <t>892241111</t>
  </si>
  <si>
    <t>Tlaková zkouška vodou potrubí DN do 80</t>
  </si>
  <si>
    <t>-297129857</t>
  </si>
  <si>
    <t>Tlakové zkoušky vodou na potrubí DN do 80</t>
  </si>
  <si>
    <t>"pro řad A5, De 90, dle výk. výměr" 94,08</t>
  </si>
  <si>
    <t>892273122</t>
  </si>
  <si>
    <t>Proplach a dezinfekce vodovodního potrubí DN od 80 do 125</t>
  </si>
  <si>
    <t>1213089359</t>
  </si>
  <si>
    <t>892372111</t>
  </si>
  <si>
    <t>Zabezpečení konců potrubí DN do 300 při tlakových zkouškách vodou</t>
  </si>
  <si>
    <t>-1503562027</t>
  </si>
  <si>
    <t>Tlakové zkoušky vodou zabezpečení konců potrubí při tlakových zkouškách DN do 300</t>
  </si>
  <si>
    <t>"uvažuje se 1x" 1</t>
  </si>
  <si>
    <t>899401112</t>
  </si>
  <si>
    <t>Osazení poklopů uličních litinových šoupátkových</t>
  </si>
  <si>
    <t>-1451245018</t>
  </si>
  <si>
    <t>Osazení poklopů uličních s pevným rámem litinových šoupátkových</t>
  </si>
  <si>
    <t>"dle počtu šoupat" 2</t>
  </si>
  <si>
    <t>422913520</t>
  </si>
  <si>
    <t>poklop litinový šoupátkový pro zemní soupravy osazení do terénu a do vozovky</t>
  </si>
  <si>
    <t>-1861131453</t>
  </si>
  <si>
    <t>"dle osazení" 2</t>
  </si>
  <si>
    <t>00040504</t>
  </si>
  <si>
    <t>Betonová deska pod poklop - šoupátková</t>
  </si>
  <si>
    <t>-1575510184</t>
  </si>
  <si>
    <t>899401113</t>
  </si>
  <si>
    <t>Osazení poklopů uličních litinových hydrantových</t>
  </si>
  <si>
    <t>-1527547420</t>
  </si>
  <si>
    <t>Osazení poklopů uličních s pevným rámem litinových hydrantových</t>
  </si>
  <si>
    <t>"nové hydranty, dle klad. schema" 1</t>
  </si>
  <si>
    <t>42291452</t>
  </si>
  <si>
    <t>poklop litinový hydrantový DN 80</t>
  </si>
  <si>
    <t>-155189734</t>
  </si>
  <si>
    <t>"dle osazení, nový hydrant" 1</t>
  </si>
  <si>
    <t>000452200</t>
  </si>
  <si>
    <t>Betonová deska pod poklop - hydrantová</t>
  </si>
  <si>
    <t>-1063261958</t>
  </si>
  <si>
    <t>899713111</t>
  </si>
  <si>
    <t>Orientační tabulky na sloupku betonovém nebo ocelovém</t>
  </si>
  <si>
    <t>-1329024871</t>
  </si>
  <si>
    <t>Orientační tabulky na vodovodních a kanalizačních řadech na sloupku ocelovém nebo betonovém</t>
  </si>
  <si>
    <t>pro označení hydrantů a šoupat, montáž na oplocení</t>
  </si>
  <si>
    <t>"dle počtu hnízd hydrantů a šoupat, bere se 1 ks" 1</t>
  </si>
  <si>
    <t>899721111</t>
  </si>
  <si>
    <t>Signalizační vodič DN do 150 mm na potrubí</t>
  </si>
  <si>
    <t>705507658</t>
  </si>
  <si>
    <t>Signalizační vodič na potrubí DN do 150 mm</t>
  </si>
  <si>
    <t>"pro řad A5, De 90" 94,08</t>
  </si>
  <si>
    <t>"přičte se dl. vyvedení do poklopů šoupat" 2*1,5</t>
  </si>
  <si>
    <t>dle požadavku správce vodič CY 6 mm2</t>
  </si>
  <si>
    <t>899722113</t>
  </si>
  <si>
    <t>Krytí potrubí z plastů výstražnou fólií z PVC přes 25 do 34cm</t>
  </si>
  <si>
    <t>-1359424892</t>
  </si>
  <si>
    <t>Krytí potrubí z plastů výstražnou fólií z PVC šířky přes 25 do 34 cm</t>
  </si>
  <si>
    <t>998276101</t>
  </si>
  <si>
    <t>Přesun hmot pro trubní vedení z trub z plastických hmot otevřený výkop</t>
  </si>
  <si>
    <t>-384745524</t>
  </si>
  <si>
    <t>Přesun hmot pro trubní vedení hloubené z trub z plastických hmot nebo sklolaminátových pro vodovody, kanalizace, teplovody, produktovody v otevřeném výkopu dopravní vzdálenost do 15 m</t>
  </si>
  <si>
    <t>302 - Splašková kanalizace</t>
  </si>
  <si>
    <t xml:space="preserve">    3 - Svislé a kompletní konstrukce</t>
  </si>
  <si>
    <t>-177567322</t>
  </si>
  <si>
    <t>pro přečerpávání spodní vody a splaškových vod</t>
  </si>
  <si>
    <t>-1506488110</t>
  </si>
  <si>
    <t>"Pro stoku B dle výkazu výměr" 232,10</t>
  </si>
  <si>
    <t>1015579821</t>
  </si>
  <si>
    <t>uvažováno 5% z výkopu rýh</t>
  </si>
  <si>
    <t>232,10*0,05</t>
  </si>
  <si>
    <t>903944919</t>
  </si>
  <si>
    <t>"dle výk. výměr" 52,30</t>
  </si>
  <si>
    <t>663858719</t>
  </si>
  <si>
    <t>"dle výk. výměr" 411,21</t>
  </si>
  <si>
    <t>-268159778</t>
  </si>
  <si>
    <t>-1736810607</t>
  </si>
  <si>
    <t>"dle zřízení" 411,21</t>
  </si>
  <si>
    <t>-863476317</t>
  </si>
  <si>
    <t>"dle hloubení rýh tř. těž. I" 232,10</t>
  </si>
  <si>
    <t>"odečte se zásyp" -159,916</t>
  </si>
  <si>
    <t>2098556526</t>
  </si>
  <si>
    <t>"dle vodor. přemístění" 72,184*(20-10)</t>
  </si>
  <si>
    <t>708668845</t>
  </si>
  <si>
    <t>"dle vodorovného přemístění" 72,184*1,8</t>
  </si>
  <si>
    <t>-650795464</t>
  </si>
  <si>
    <t>"rýhy dle výk. výměr" 232,10</t>
  </si>
  <si>
    <t>"odečte se obsyp včetně potrubí" -48,40</t>
  </si>
  <si>
    <t>odečte se lože pod potrubí</t>
  </si>
  <si>
    <t>"De 250" -0,1*1,0*(90,0-2,0)</t>
  </si>
  <si>
    <t>odečte se sanace zákl. spáry</t>
  </si>
  <si>
    <t>"De 250" -0,15*1,0*90,0</t>
  </si>
  <si>
    <t>odečtou se tělesa šachet</t>
  </si>
  <si>
    <t>"DN 600, prům. hl. 1.75 m" -0,3*0,3*3,14*1,75*3</t>
  </si>
  <si>
    <t>761820191</t>
  </si>
  <si>
    <t xml:space="preserve">0,3 m nad povrch potrubí </t>
  </si>
  <si>
    <t>"stoka B4 PVC De250" 1,0*(0,25+0,3)*(90,0-2,0)</t>
  </si>
  <si>
    <t xml:space="preserve">odečte se zemina vytlačená potrubím </t>
  </si>
  <si>
    <t>"stoka B4 PVC De250" -3,14*0,125*0,125*(90,0-2,0)</t>
  </si>
  <si>
    <t>-1834109991</t>
  </si>
  <si>
    <t>"dle obsypání" 44,082*2,0</t>
  </si>
  <si>
    <t>Svislé a kompletní konstrukce</t>
  </si>
  <si>
    <t>359901211</t>
  </si>
  <si>
    <t>Monitoring stoky jakékoli výšky na nové kanalizaci</t>
  </si>
  <si>
    <t>-1650669494</t>
  </si>
  <si>
    <t>Monitoring stok (kamerový systém) jakékoli výšky nová kanalizace</t>
  </si>
  <si>
    <t>"kamerová prohlídka dle délky stok, dle výk. výměr" 90,0</t>
  </si>
  <si>
    <t>-2030079544</t>
  </si>
  <si>
    <t>"De 250" 0,15*1,0*90,0</t>
  </si>
  <si>
    <t>-1893679246</t>
  </si>
  <si>
    <t>lože pod potrubí stok</t>
  </si>
  <si>
    <t>"De 250" 0,1*1,0*(90,0-2,0)</t>
  </si>
  <si>
    <t>871363123</t>
  </si>
  <si>
    <t>Montáž kanalizačního potrubí hladkého plnostěnného SN 12 z PVC-U DN 250</t>
  </si>
  <si>
    <t>-1641700783</t>
  </si>
  <si>
    <t>Montáž kanalizačního potrubí z tvrdého PVC-U hladkého plnostěnného tuhost SN 12 DN 250</t>
  </si>
  <si>
    <t>hladké potrubí z PVC-U, De 250, SN 12</t>
  </si>
  <si>
    <t>"dle výk. výměr bez šachet" 90,0-2,0</t>
  </si>
  <si>
    <t>"odečte se délka odboček, dle výk. výměr" -(1+5)*0,320</t>
  </si>
  <si>
    <t>28611108</t>
  </si>
  <si>
    <t>trubka kanalizační PVC-U plnostěnná jednovrstvá s rázovou odolností DN 250x6000mm SN12</t>
  </si>
  <si>
    <t>-1520345228</t>
  </si>
  <si>
    <t>"dle montáže potrubí" 86,08</t>
  </si>
  <si>
    <t>přičteno ztratné 3.0%</t>
  </si>
  <si>
    <t>86,08*1,03 'Přepočtené koeficientem množství</t>
  </si>
  <si>
    <t>877360320</t>
  </si>
  <si>
    <t>Montáž odboček na kanalizačním potrubí z PP nebo tvrdého PVC-U trub hladkých plnostěnných DN 250</t>
  </si>
  <si>
    <t>427041337</t>
  </si>
  <si>
    <t>Montáž tvarovek na kanalizačním plastovém potrubí z PP nebo PVC-U hladkého plnostěnného odboček DN 250</t>
  </si>
  <si>
    <t>"odbočky De 250/De 160 dle výk. výměr" 5</t>
  </si>
  <si>
    <t>"odbočky De 250/De 200 dle výk. výměr" 1</t>
  </si>
  <si>
    <t>28651034</t>
  </si>
  <si>
    <t>odbočka kanalizační PVC-U plnostěnná s rázovou odolností DN 250/160/45°</t>
  </si>
  <si>
    <t>-675837317</t>
  </si>
  <si>
    <t>"dle montáže" 5</t>
  </si>
  <si>
    <t>28651035</t>
  </si>
  <si>
    <t>odbočka kanalizační PVC-U plnostěnná s rázovou odolností DN 250/200/45°</t>
  </si>
  <si>
    <t>-276862647</t>
  </si>
  <si>
    <t>892392121</t>
  </si>
  <si>
    <t>Tlaková zkouška vzduchem potrubí DN 400 těsnícím vakem ucpávkovým</t>
  </si>
  <si>
    <t>úsek</t>
  </si>
  <si>
    <t>713381365</t>
  </si>
  <si>
    <t>Tlakové zkoušky vzduchem těsnícími vaky ucpávkovými DN 400</t>
  </si>
  <si>
    <t>"včetně ucpávek přípojek, 3 úseky" 3</t>
  </si>
  <si>
    <t>894812321</t>
  </si>
  <si>
    <t>Revizní a čistící šachta z PP typ DN 600/250 šachtové dno průtočné</t>
  </si>
  <si>
    <t>-1129665720</t>
  </si>
  <si>
    <t>Revizní a čistící šachta z polypropylenu PP pro hladké trouby DN 600 šachtové dno (DN šachty / DN trubního vedení) DN 600/250 průtočné</t>
  </si>
  <si>
    <t>"pro revizní šachtu Š12, DN600, dle výk. výměr" 1</t>
  </si>
  <si>
    <t>894812322</t>
  </si>
  <si>
    <t>Revizní a čistící šachta z PP typ DN 600/250 šachtové dno průtočné 30°, 60°, 90°</t>
  </si>
  <si>
    <t>-1328724178</t>
  </si>
  <si>
    <t>Revizní a čistící šachta z polypropylenu PP pro hladké trouby DN 600 šachtové dno (DN šachty / DN trubního vedení) DN 600/250 průtočné 30°,60°,90°</t>
  </si>
  <si>
    <t>"pro revizní šachtu Š11, DN600, dle výk. výměr" 1</t>
  </si>
  <si>
    <t>894812323</t>
  </si>
  <si>
    <t>Revizní a čistící šachta z PP typ DN 600/250 šachtové dno s přítokem tvaru T</t>
  </si>
  <si>
    <t>-283278095</t>
  </si>
  <si>
    <t>Revizní a čistící šachta z polypropylenu PP pro hladké trouby DN 600 šachtové dno (DN šachty / DN trubního vedení) DN 600/250 s přítokem tvaru T</t>
  </si>
  <si>
    <t>"pro revizní šachtu Š13, DN600, dle výk. výměr" 1</t>
  </si>
  <si>
    <t>894812332</t>
  </si>
  <si>
    <t>Revizní a čistící šachta z PP DN 600 šachtová roura korugovaná světlé hloubky 2000 mm</t>
  </si>
  <si>
    <t>-1087400984</t>
  </si>
  <si>
    <t>Revizní a čistící šachta z polypropylenu PP pro hladké trouby DN 600 roura šachtová korugovaná, světlé hloubky 2 000 mm</t>
  </si>
  <si>
    <t>"pro revizní šachty Š12 a Š13, DN600, dle výk. výměr" 1+1</t>
  </si>
  <si>
    <t>894812333</t>
  </si>
  <si>
    <t>Revizní a čistící šachta z PP DN 600 šachtová roura korugovaná světlé hloubky 3000 mm</t>
  </si>
  <si>
    <t>1563704937</t>
  </si>
  <si>
    <t>Revizní a čistící šachta z polypropylenu PP pro hladké trouby DN 600 roura šachtová korugovaná, světlé hloubky 3 000 mm</t>
  </si>
  <si>
    <t>894812339</t>
  </si>
  <si>
    <t>Příplatek k rourám revizní a čistící šachty z PP DN 600 za uříznutí šachtové roury</t>
  </si>
  <si>
    <t>1729562015</t>
  </si>
  <si>
    <t>Revizní a čistící šachta z polypropylenu PP pro hladké trouby DN 600 Příplatek k cenám 2331 - 2334 za uříznutí šachtové roury</t>
  </si>
  <si>
    <t>"pro revizní šachty z PP, DN600, dle výk. výměr" 3</t>
  </si>
  <si>
    <t>894812376</t>
  </si>
  <si>
    <t>Revizní a čistící šachta z PP DN 600 poklop litinový pro třídu zatížení D400 s betonovým prstencem</t>
  </si>
  <si>
    <t>-1194778235</t>
  </si>
  <si>
    <t>Revizní a čistící šachta z polypropylenu PP pro hladké trouby DN 600 poklop (mříž) litinový pro třídu zatížení D400 s betonovým prstencem</t>
  </si>
  <si>
    <t>uvažovat samonivelační poklopy s logem Města Třeboň</t>
  </si>
  <si>
    <t>poklopy poptat u společnosti Městská vodohospodářská s.r.o.</t>
  </si>
  <si>
    <t>303 - Dešťová kanalizace</t>
  </si>
  <si>
    <t>pro přečerpávání spodní vody a deštové vody</t>
  </si>
  <si>
    <t>"Pro sběrač C4 dle výkazu výměr" 162,24</t>
  </si>
  <si>
    <t>162,24*0,05</t>
  </si>
  <si>
    <t>-1903223914</t>
  </si>
  <si>
    <t>"dle výk. výměr" 68,57</t>
  </si>
  <si>
    <t>"dle výk. výměr" 260,47</t>
  </si>
  <si>
    <t>-1633451640</t>
  </si>
  <si>
    <t>"dle zřízení" 68,57</t>
  </si>
  <si>
    <t>"dle zřízení" 260,47</t>
  </si>
  <si>
    <t>uvažován odvoz na recyklační centrum do 21 km</t>
  </si>
  <si>
    <t>"dle hloubení rýh tř. těž. I" 162,24</t>
  </si>
  <si>
    <t>"odečte se zásyp" -100,18</t>
  </si>
  <si>
    <t>"dle vodor. přemístění" 62,06*(20-10)</t>
  </si>
  <si>
    <t>"dle vodorovného přemístění" 62,06*1,8</t>
  </si>
  <si>
    <t>"rýhy dle výk. výměr" 162,24</t>
  </si>
  <si>
    <t>"odečte se obsyp včetně potrubí" -42,34</t>
  </si>
  <si>
    <t>odečte se lože pod potrubí sběrače</t>
  </si>
  <si>
    <t>"DN 250" -0,1*1,0*(75,0-2,0)</t>
  </si>
  <si>
    <t>"DN 250" -0,15*1,0*75,0</t>
  </si>
  <si>
    <t>"DN 600, prům. hl. 1.38 m" -0,3*0,3*3,14*1,38*3</t>
  </si>
  <si>
    <t>0,3 m nad povrch potrubí z PP</t>
  </si>
  <si>
    <t>"DN 250" 1,00*(0,28+0,3)*(75,0-2,0)</t>
  </si>
  <si>
    <t>odečte se zemina vytlačená potrubím z PP</t>
  </si>
  <si>
    <t>"DN 250" -3,14*0,14*0,14*(75,0-2,0)</t>
  </si>
  <si>
    <t>"dle obsypání" 37,847*2,0</t>
  </si>
  <si>
    <t>"kamerová prohlídka dle délky sběračů" 75,0</t>
  </si>
  <si>
    <t>"DN 250" 0,15*1,0*75,0</t>
  </si>
  <si>
    <t>lože pod potrubí sběrače C</t>
  </si>
  <si>
    <t>"DN 250" 0,1*1,0*(75,0-2,0)</t>
  </si>
  <si>
    <t>871360420</t>
  </si>
  <si>
    <t>Montáž kanalizačního potrubí korugovaného SN 12 z polypropylenu DN 250</t>
  </si>
  <si>
    <t>-169822561</t>
  </si>
  <si>
    <t>Montáž kanalizačního potrubí z polypropylenu PP korugovaného nebo žebrovaného SN 12 DN 250</t>
  </si>
  <si>
    <t>"korugované potrubí z PP DN 250, dle výk. výměr" 75,0-2,0</t>
  </si>
  <si>
    <t>"odečte se délka odboček" -(1+6)*0,34</t>
  </si>
  <si>
    <t>28617268</t>
  </si>
  <si>
    <t>trubka kanalizační PP korugovaná DN 250x6000mm SN12</t>
  </si>
  <si>
    <t>478278627</t>
  </si>
  <si>
    <t>"dle montáže potrubí" 70,62</t>
  </si>
  <si>
    <t>70,62*1,015 'Přepočtené koeficientem množství</t>
  </si>
  <si>
    <t>877360420</t>
  </si>
  <si>
    <t>Montáž odboček na kanalizačním potrubí z PP trub korugovaných DN 250</t>
  </si>
  <si>
    <t>-552253369</t>
  </si>
  <si>
    <t>Montáž tvarovek na kanalizačním plastovém potrubí z PP nebo PVC-U korugovaného nebo žebrovaného odboček DN 250</t>
  </si>
  <si>
    <t>"odbočky DN 250/De 160 dle výk. výměr" 6</t>
  </si>
  <si>
    <t>"odbočky DN 250/De 200 dle výk. výměr" 1</t>
  </si>
  <si>
    <t>28617361</t>
  </si>
  <si>
    <t>odbočka kanalizace PP korugované pro KG 45° DN 250/160</t>
  </si>
  <si>
    <t>1241020473</t>
  </si>
  <si>
    <t>"dle montáže" 6</t>
  </si>
  <si>
    <t>28617367</t>
  </si>
  <si>
    <t>odbočka kanalizace PP korugované pro KG 45° DN 250/200</t>
  </si>
  <si>
    <t>-672013181</t>
  </si>
  <si>
    <t>892362121</t>
  </si>
  <si>
    <t>Tlaková zkouška vzduchem potrubí DN 250 těsnícím vakem ucpávkovým</t>
  </si>
  <si>
    <t>-1932352710</t>
  </si>
  <si>
    <t>Tlakové zkoušky vzduchem těsnícími vaky ucpávkovými DN 250</t>
  </si>
  <si>
    <t>-1402527844</t>
  </si>
  <si>
    <t>"pro revizní šachtu ŠD12, DN600, dle výk. výměr" 1</t>
  </si>
  <si>
    <t>392054315</t>
  </si>
  <si>
    <t>"pro revizní šachtu ŠD11, DN600, dle výk. výměr" 1</t>
  </si>
  <si>
    <t>718149560</t>
  </si>
  <si>
    <t>"pro revizní šachtu ŠD13, DN600, dle výk. výměr" 1</t>
  </si>
  <si>
    <t>-1549800431</t>
  </si>
  <si>
    <t>1931465412</t>
  </si>
  <si>
    <t>367141127</t>
  </si>
  <si>
    <t>304 - Vodovodní a kanalizační přípojky</t>
  </si>
  <si>
    <t>Soupis:</t>
  </si>
  <si>
    <t>304a - Vodovodní přípojky</t>
  </si>
  <si>
    <t>115101201</t>
  </si>
  <si>
    <t>Čerpání vody na dopravní výšku do 10 m průměrný přítok do 500 l/min</t>
  </si>
  <si>
    <t>939611231</t>
  </si>
  <si>
    <t>Čerpání vody na dopravní výšku do 10 m s uvažovaným průměrným přítokem do 500 l/min</t>
  </si>
  <si>
    <t>"uvažuje se 3 prac. dny po 8 hod" 3*8</t>
  </si>
  <si>
    <t>132254203</t>
  </si>
  <si>
    <t>Hloubení zapažených rýh š do 2000 mm v hornině třídy těžitelnosti I skupiny 3 objem do 100 m3</t>
  </si>
  <si>
    <t>2138435432</t>
  </si>
  <si>
    <t>Hloubení zapažených rýh šířky přes 800 do 2 000 mm strojně s urovnáním dna do předepsaného profilu a spádu v hornině třídy těžitelnosti I skupiny 3 přes 50 do 100 m3</t>
  </si>
  <si>
    <t>"Pro vodovodní přípojky dle výkazu výměr z úrovně silniční pláně" 43,03</t>
  </si>
  <si>
    <t>třídu těžitelnosti vykazovat dle skutečnosti</t>
  </si>
  <si>
    <t>720923250</t>
  </si>
  <si>
    <t>uvažováno 30% z výkopu rýh</t>
  </si>
  <si>
    <t>"dle hloubení rýh" 43,03*0,3</t>
  </si>
  <si>
    <t>-1360357044</t>
  </si>
  <si>
    <t>plocha pažení rýh vodovodních přípojek</t>
  </si>
  <si>
    <t>"dle výk. výměr" 107,57</t>
  </si>
  <si>
    <t>-1471698305</t>
  </si>
  <si>
    <t>"dle zřízení" 107,57</t>
  </si>
  <si>
    <t>398153329</t>
  </si>
  <si>
    <t>"dle hloubení rýh tř. těž. I" 43,03</t>
  </si>
  <si>
    <t>"odečte se zásyp" -26,929</t>
  </si>
  <si>
    <t>1874548166</t>
  </si>
  <si>
    <t>"dle vodor. přemístění" 16,101*(20-10)</t>
  </si>
  <si>
    <t>-850673370</t>
  </si>
  <si>
    <t>"dle vodor. přemístění" 16,101*1,8</t>
  </si>
  <si>
    <t>965969141</t>
  </si>
  <si>
    <t>"výkop rýh" 43,03</t>
  </si>
  <si>
    <t>"odečte se obsyp včetně potrubí" -9,161</t>
  </si>
  <si>
    <t>"odečte se lože pod potrubí vodovodních přípojek" -0,1*0,8*34,70</t>
  </si>
  <si>
    <t>"odečte se sanace zákl. spáry" -0,15*0,8*34,70</t>
  </si>
  <si>
    <t>175151201</t>
  </si>
  <si>
    <t>Obsypání objektu nad přilehlým původním terénem sypaninou bez prohození, uloženou do 3 m strojně</t>
  </si>
  <si>
    <t>-2068067809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</si>
  <si>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</si>
  <si>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0,3 m nad povrch potrubí vodovodních přípojek</t>
  </si>
  <si>
    <t>0,8*0,33*34,70</t>
  </si>
  <si>
    <t>1575933097</t>
  </si>
  <si>
    <t>"pro obsyp" 9,161*2,0</t>
  </si>
  <si>
    <t>-2036192031</t>
  </si>
  <si>
    <t>0,15*0,8*34,70</t>
  </si>
  <si>
    <t>1881853034</t>
  </si>
  <si>
    <t xml:space="preserve"> lože pod potrubí vodovodních přípojek</t>
  </si>
  <si>
    <t>0,1*0,8*34,70</t>
  </si>
  <si>
    <t>871161141</t>
  </si>
  <si>
    <t>Montáž potrubí z PE100 RC SDR 11 otevřený výkop svařovaných na tupo d 32 x 3,0 mm</t>
  </si>
  <si>
    <t>1347876920</t>
  </si>
  <si>
    <t>Montáž vodovodního potrubí z polyetylenu PE100 RC v otevřeném výkopu svařovaných na tupo SDR 11/PN16 d 32 x 3,0 mm</t>
  </si>
  <si>
    <t>"vodovodní přípojky, dle výk. výměr" 34,70</t>
  </si>
  <si>
    <t>28613110</t>
  </si>
  <si>
    <t>potrubí vodovodní jednovrstvé PE100 RC PN 16 SDR11 32x3,0mm</t>
  </si>
  <si>
    <t>-1100640635</t>
  </si>
  <si>
    <t>"dle montáže, přičteno ztratné 1.5%" 34,70</t>
  </si>
  <si>
    <t>34,7*1,015 'Přepočtené koeficientem množství</t>
  </si>
  <si>
    <t>879171111</t>
  </si>
  <si>
    <t>Montáž vodovodní přípojky na potrubí DN 32</t>
  </si>
  <si>
    <t>1422396945</t>
  </si>
  <si>
    <t>Montáž napojení vodovodní přípojky v otevřeném výkopu DN 32</t>
  </si>
  <si>
    <t>uvažuje se pro napojení přípojek na stávající potrubí</t>
  </si>
  <si>
    <t>včetně dodání tvarovek pro napojení</t>
  </si>
  <si>
    <t>"dle výk. výměr" 7,0</t>
  </si>
  <si>
    <t>891249111</t>
  </si>
  <si>
    <t>Montáž navrtávacích pasů na potrubí z jakýchkoli trub DN 80</t>
  </si>
  <si>
    <t>-1662283106</t>
  </si>
  <si>
    <t>Montáž vodovodních armatur na potrubí navrtávacích pasů s ventilem Jt 1 MPa, na potrubí z trub litinových, ocelových nebo plastických hmot DN 80</t>
  </si>
  <si>
    <t>"dle počtu vodovod. přípojek dle výk. výměr na potrubí PE, De 90" 7</t>
  </si>
  <si>
    <t>532009003400</t>
  </si>
  <si>
    <t>PAS NAVRTÁVACÍ UZAVÍRACÍ - HAKU ZAK 90/34</t>
  </si>
  <si>
    <t>1426551952</t>
  </si>
  <si>
    <t>navrtávací pas pro potrubí z plastů</t>
  </si>
  <si>
    <t>"dle počtu přípojek dle výk. výměr" 7,0</t>
  </si>
  <si>
    <t>281003203416</t>
  </si>
  <si>
    <t>ŠOUPÁTKO ISO-ZAK GGG 32/34</t>
  </si>
  <si>
    <t>398120555</t>
  </si>
  <si>
    <t>"dle počtu vodovodních přípojek dle výk. výměr" 7</t>
  </si>
  <si>
    <t>960113018004</t>
  </si>
  <si>
    <t>SOUPRAVA ZEMNÍ TELESKOPICKÁ DOM. ŠOUPÁTKA-1,3-1,8 3/4"-2" (1,3-1,8m)</t>
  </si>
  <si>
    <t>-1854607300</t>
  </si>
  <si>
    <t>892233122</t>
  </si>
  <si>
    <t>Proplach a dezinfekce vodovodního potrubí DN od 40 do 70</t>
  </si>
  <si>
    <t>-560370471</t>
  </si>
  <si>
    <t>"vodovod. přípojky dle výkazu výměr" 34,70</t>
  </si>
  <si>
    <t>-1965602793</t>
  </si>
  <si>
    <t>899401111</t>
  </si>
  <si>
    <t>Osazení poklopů uličních litinových ventilových</t>
  </si>
  <si>
    <t>353461410</t>
  </si>
  <si>
    <t>Osazení poklopů uličních s pevným rámem litinových ventilových</t>
  </si>
  <si>
    <t>"dle počtu vodovod. přípojek dle výk. výměr" 7,0</t>
  </si>
  <si>
    <t>42291402</t>
  </si>
  <si>
    <t>poklop litinový ventilový</t>
  </si>
  <si>
    <t>682111216</t>
  </si>
  <si>
    <t>"dle osazení" 7,0</t>
  </si>
  <si>
    <t>56230636</t>
  </si>
  <si>
    <t>deska podkladová uličního poklopu plastového ventilkového a šoupatového</t>
  </si>
  <si>
    <t>1309275424</t>
  </si>
  <si>
    <t>827084966</t>
  </si>
  <si>
    <t>použije se vodič přůřezu 6 mm2</t>
  </si>
  <si>
    <t>"pro vodovod. přípojky dle výk. výměr" 34,70+(7*1,6)</t>
  </si>
  <si>
    <t>včetně vytažení do krycích hrnců a poklopů</t>
  </si>
  <si>
    <t>2064036089</t>
  </si>
  <si>
    <t>304b - Kanalizační splaškové přípojky</t>
  </si>
  <si>
    <t>"Pro kanalizační splaškové přípojky dle výkazu výměr z úrovně silniční pláně" 51,13</t>
  </si>
  <si>
    <t>"dle hloubení rýh" 51,13*0,3</t>
  </si>
  <si>
    <t>plocha pažení rýh kanalizačních splaškových přípojek</t>
  </si>
  <si>
    <t>"dle výk. výměr" 113,62</t>
  </si>
  <si>
    <t>"dle zřízení" 113,62</t>
  </si>
  <si>
    <t>"dle hloubení rýh tř. těž. I" 51,13</t>
  </si>
  <si>
    <t>"odečte se zásyp" -35,019</t>
  </si>
  <si>
    <t>"dle vodor. přemístění" 16,111*(20-10)</t>
  </si>
  <si>
    <t>"dle vodor. přemístění" 16,111*1,8</t>
  </si>
  <si>
    <t>"výkop rýh" 51,13</t>
  </si>
  <si>
    <t>"odečte se obsyp včetně potrubí" -10,553</t>
  </si>
  <si>
    <t>odečte se lože pod potrubí kanalizačních přípojek</t>
  </si>
  <si>
    <t>"De160" -0,1*0,90*15,6</t>
  </si>
  <si>
    <t>"De200" -0,1*0,90*9,1</t>
  </si>
  <si>
    <t>"odečte se sanace zákl. spáry" -0,15*0,9*(15,6+9,1)</t>
  </si>
  <si>
    <t>0,3 m nad povrch potrubí kanalizačních přípojek</t>
  </si>
  <si>
    <t>"De160" 0,9*0,46*15,6</t>
  </si>
  <si>
    <t>"De200" 0,9*0,5*9,1</t>
  </si>
  <si>
    <t>"De160" -3,14*0,08*0,08*15,6</t>
  </si>
  <si>
    <t>"De200" -3,14*0,1*0,1*9,1</t>
  </si>
  <si>
    <t>"pro obsyp" 9,954*2,0</t>
  </si>
  <si>
    <t>1316282351</t>
  </si>
  <si>
    <t>0,15*0,9*(15,6+9,1)</t>
  </si>
  <si>
    <t>lože pod potrubí kanalizačních přípojek</t>
  </si>
  <si>
    <t>"De160" 0,1*0,90*15,6</t>
  </si>
  <si>
    <t>"De200" 0,1*0,90*9,1</t>
  </si>
  <si>
    <t>871313123</t>
  </si>
  <si>
    <t>Montáž kanalizačního potrubí hladkého plnostěnného SN 12 z PVC-U DN 160</t>
  </si>
  <si>
    <t>1166710704</t>
  </si>
  <si>
    <t>Montáž kanalizačního potrubí z tvrdého PVC-U hladkého plnostěnného tuhost SN 12 DN 160</t>
  </si>
  <si>
    <t>"potrubí přípojek z PVC, De160, dle výk. výměr" 15,60</t>
  </si>
  <si>
    <t>28611260</t>
  </si>
  <si>
    <t>trubka kanalizační PVC-U plnostěnná jednovrstvá DN 160x3000mm SN12</t>
  </si>
  <si>
    <t>-1306348676</t>
  </si>
  <si>
    <t>"dle montáže, přičteno ztratné 3.0%" 15,60</t>
  </si>
  <si>
    <t>15,6*1,03 'Přepočtené koeficientem množství</t>
  </si>
  <si>
    <t>153789293</t>
  </si>
  <si>
    <t>"potrubí přípojek z PVC, De200, dle výk. výměr" 9,1</t>
  </si>
  <si>
    <t>371064075</t>
  </si>
  <si>
    <t>"dle montáže, přičteno ztratné 3.0%" 9,10</t>
  </si>
  <si>
    <t>9,1*1,03 'Přepočtené koeficientem množství</t>
  </si>
  <si>
    <t>877310310</t>
  </si>
  <si>
    <t>Montáž kolen na kanalizačním potrubí z PP nebo tvrdého PVC-U trub hladkých plnostěnných DN 150</t>
  </si>
  <si>
    <t>-82967304</t>
  </si>
  <si>
    <t>Montáž tvarovek na kanalizačním plastovém potrubí z PP nebo PVC-U hladkého plnostěnného kolen, víček nebo hrdlových uzávěrů DN 150</t>
  </si>
  <si>
    <t>dle počtu splaškových přípojek De 160, bere se 1ks/přípojku</t>
  </si>
  <si>
    <t>"dle výk. výměr" 7-1</t>
  </si>
  <si>
    <t>28651202</t>
  </si>
  <si>
    <t>koleno kanalizační PVC-U plnostěnné 160x45°</t>
  </si>
  <si>
    <t>-1182079404</t>
  </si>
  <si>
    <t>877310330</t>
  </si>
  <si>
    <t>Montáž spojek na kanalizačním potrubí z PP nebo tvrdého PVC-U trub hladkých plnostěnných DN 150</t>
  </si>
  <si>
    <t>1952759784</t>
  </si>
  <si>
    <t>Montáž tvarovek na kanalizačním plastovém potrubí z PP nebo PVC-U hladkého plnostěnného spojek nebo redukcí DN 150</t>
  </si>
  <si>
    <t>"pro přepojení na stávající přípojky, bere se 6 ks" 6</t>
  </si>
  <si>
    <t>28651073</t>
  </si>
  <si>
    <t>přesuvka kanalizační PVC-U plnostěnná s rázovou odolností DN 160</t>
  </si>
  <si>
    <t>1628095567</t>
  </si>
  <si>
    <t>76559473</t>
  </si>
  <si>
    <t>dle počtu splaškových přípojek De 200, bere se 1ks/přípojku</t>
  </si>
  <si>
    <t>-155731519</t>
  </si>
  <si>
    <t>304c - Kanalizační dešťové přípojky</t>
  </si>
  <si>
    <t>"Pro kanalizační dešťové přípojky dle výkazu výměr z úrovně silniční pláně" 49,14</t>
  </si>
  <si>
    <t>"dle hloubení rýh" 49,14*0,3</t>
  </si>
  <si>
    <t>plocha pažení rýh kanalizačních přípojek</t>
  </si>
  <si>
    <t>"dle výk. výměr" 109,2</t>
  </si>
  <si>
    <t>"dle zřízení" 109,20</t>
  </si>
  <si>
    <t>"dle hloubení rýh tř. těž. I" 49,14</t>
  </si>
  <si>
    <t>"odečte se zásyp" -32,526</t>
  </si>
  <si>
    <t>"dle vodor. přemístění" 16,614*(20-10)</t>
  </si>
  <si>
    <t>"dle vodor. přemístění" 16,614*1,8</t>
  </si>
  <si>
    <t>"výkop rýh" 49,14</t>
  </si>
  <si>
    <t>"odečte se obsyp včetně potrubí" -10,764</t>
  </si>
  <si>
    <t>"De160" -0,1*0,90*26,0</t>
  </si>
  <si>
    <t>"odečte se sanace zákl. spáry" -0,15*0,90*26,0</t>
  </si>
  <si>
    <t>"De160" 0,9*0,46*26,0</t>
  </si>
  <si>
    <t>"De160" -3,14*0,08*0,08*26,0</t>
  </si>
  <si>
    <t>"pro obsyp" 10,242*2,0</t>
  </si>
  <si>
    <t>1213461539</t>
  </si>
  <si>
    <t>0,15*0,9*26,0</t>
  </si>
  <si>
    <t>"De160" 0,1*0,90*26,0</t>
  </si>
  <si>
    <t>"potrubí přípojek z PVC, De160, dle výk. výměr" 26,0</t>
  </si>
  <si>
    <t>"dle montáže, přičteno ztratné 3.0%" 26,0</t>
  </si>
  <si>
    <t>26*1,03 'Přepočtené koeficientem množství</t>
  </si>
  <si>
    <t>dle počtu přípojek De 160, bere se 1ks/přípojku</t>
  </si>
  <si>
    <t>"dle montáže" 6,0</t>
  </si>
  <si>
    <t>463938983</t>
  </si>
  <si>
    <t>"pro přepojení na stávající přípojky, bere se 7 ks" 7</t>
  </si>
  <si>
    <t>45224547</t>
  </si>
  <si>
    <t>"dle montáže" 7</t>
  </si>
  <si>
    <t>401 - Veřejné osvětlení</t>
  </si>
  <si>
    <t>Ing.Jakub Kašparů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</si>
  <si>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</si>
  <si>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</si>
  <si>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</si>
  <si>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</si>
  <si>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</si>
  <si>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PSV</t>
  </si>
  <si>
    <t>Práce a dodávky PSV</t>
  </si>
  <si>
    <t>741</t>
  </si>
  <si>
    <t>Elektroinstalace - silnoproud</t>
  </si>
  <si>
    <t>460791112</t>
  </si>
  <si>
    <t>Montáž trubek ochranných plastových uložených volně do rýhy tuhých D přes 32 do 50 mm</t>
  </si>
  <si>
    <t>Montáž trubek ochranných uložených volně do rýhy plastových tuhých, vnitřního průměru přes 32 do 50 mm</t>
  </si>
  <si>
    <t>"kabelová chránička, 50/41 mm" 71,50</t>
  </si>
  <si>
    <t>34571351</t>
  </si>
  <si>
    <t>trubka elektroinstalační ohebná dvouplášťová korugovaná HDPE (chránička) D 40/50mm</t>
  </si>
  <si>
    <t>"dle montáže" 71,50</t>
  </si>
  <si>
    <t>Práce a dodávky M</t>
  </si>
  <si>
    <t>21-M</t>
  </si>
  <si>
    <t>Elektromontáže</t>
  </si>
  <si>
    <t>210203902</t>
  </si>
  <si>
    <t>Montáž svítidel LED se zapojením vodičů průmyslových nebo venkovních na sloupek parkový</t>
  </si>
  <si>
    <t>"svítidla VO, LED 15 W" 3</t>
  </si>
  <si>
    <t>34774021w</t>
  </si>
  <si>
    <t>svítidlo parkové na sloupek LED IP66 do 30W do 3000lm</t>
  </si>
  <si>
    <t>256</t>
  </si>
  <si>
    <t>"LED 15W, dle montáže, viz. TZ a výpočet osvětlení" 3</t>
  </si>
  <si>
    <t>210204011</t>
  </si>
  <si>
    <t>Montáž stožárů osvětlení ocelových samostatně stojících délky do 12 m</t>
  </si>
  <si>
    <t>Montáž stožárů osvětlení samostatně stojících ocelových, délky do 12 m</t>
  </si>
  <si>
    <t>"stožárů VO, žárově zinkovaných, dle sit. 3 ks" 3</t>
  </si>
  <si>
    <t>31674065</t>
  </si>
  <si>
    <t>stožár osvětlovací sadový Pz 133/89/60 v 5,0m</t>
  </si>
  <si>
    <t>942816962</t>
  </si>
  <si>
    <t>"dle montáže" 3</t>
  </si>
  <si>
    <t>210204202</t>
  </si>
  <si>
    <t>Montáž elektrovýzbroje stožárů osvětlení 2 okruhy</t>
  </si>
  <si>
    <t>"dle počtu stožárů VO" 3</t>
  </si>
  <si>
    <t>ELST2951</t>
  </si>
  <si>
    <t>SR st.rozvodnice SR721-14/N Al,CU universální</t>
  </si>
  <si>
    <t>-1148283388</t>
  </si>
  <si>
    <t>210220022</t>
  </si>
  <si>
    <t>Montáž uzemňovacího vedení vodičů FeZn pomocí svorek v zemi drátem průměru do 10 mm ve městské zástavbě</t>
  </si>
  <si>
    <t>Montáž uzemňovacího vedení s upevněním, propojením a připojením pomocí svorek v zemi s izolací spojů vodičů FeZn drátem nebo lanem průměru do 10 mm v městské zástavbě</t>
  </si>
  <si>
    <t>"drát FeZn 10 mm" 77,50</t>
  </si>
  <si>
    <t>včetně montáže smršťovací bužírky zemnění, 3 ks</t>
  </si>
  <si>
    <t>1561082</t>
  </si>
  <si>
    <t>smršťovací bužírka HSD-T2 1,6/0,8 C 88861000</t>
  </si>
  <si>
    <t>"uvažuje se 3 ks" 3</t>
  </si>
  <si>
    <t>35441073</t>
  </si>
  <si>
    <t>drát D 10mm FeZn</t>
  </si>
  <si>
    <t>"dle montáže" 77,50</t>
  </si>
  <si>
    <t>210220301</t>
  </si>
  <si>
    <t>Montáž svorek hromosvodných se 2 šrouby</t>
  </si>
  <si>
    <t>Montáž hromosvodného vedení svorek se 2 šrouby</t>
  </si>
  <si>
    <t>"svorka hromosvodní typ SR02, 9 ks" 9</t>
  </si>
  <si>
    <t>35441996</t>
  </si>
  <si>
    <t>svorka odbočovací a spojovací pro spojování kruhových a páskových vodičů, FeZn</t>
  </si>
  <si>
    <t>"dle montáže" 9</t>
  </si>
  <si>
    <t>210812011</t>
  </si>
  <si>
    <t>Montáž kabelu Cu plného nebo laněného do 1 kV žíly 3x1,5 až 6 mm2 (např. CYKY) bez ukončení uloženého volně nebo v liště</t>
  </si>
  <si>
    <t>Montáž izolovaných kabelů měděných do 1 kV bez ukončení plných nebo laněných kulatých (např. CYKY, CHKE-R) uložených volně nebo v liště počtu a průřezu žil 3x1,5 až 6 mm2</t>
  </si>
  <si>
    <t>"dle výk.výměr" 15</t>
  </si>
  <si>
    <t>34111030</t>
  </si>
  <si>
    <t>kabel instalační jádro Cu plné izolace PVC plášť PVC 450/750V (CYKY) 3x1,5mm2</t>
  </si>
  <si>
    <t>"kabel CYKY 3C x 1.5 mm2, dle montáže" 15</t>
  </si>
  <si>
    <t>210812033</t>
  </si>
  <si>
    <t>Montáž kabelu Cu plného nebo laněného do 1 kV žíly 4x6 až 10 mm2 (např. CYKY) bez ukončení uloženého volně nebo v liště</t>
  </si>
  <si>
    <t>Montáž izolovaných kabelů měděných do 1 kV bez ukončení plných nebo laněných kulatých (např. CYKY, CHKE-R) uložených volně nebo v liště počtu a průřezu žil 4x6 až 10 mm2</t>
  </si>
  <si>
    <t>"dle výk.výměr" 83,50</t>
  </si>
  <si>
    <t>34111076</t>
  </si>
  <si>
    <t>kabel instalační jádro Cu plné izolace PVC plášť PVC 450/750V (CYKY) 4x10mm2</t>
  </si>
  <si>
    <t>"kabel CYKY 4 x 10 mm2, dle montáže" 83,50</t>
  </si>
  <si>
    <t>210100097</t>
  </si>
  <si>
    <t>Ukončení vodičů na svorkovnici s otevřením a uzavřením krytu včetně zapojení průřezu žíly do 4 mm2</t>
  </si>
  <si>
    <t>Ukončení vodičů izolovaných s označením a zapojením na svorkovnici s otevřením a uzavřením krytu průřezu žíly do 4 mm2</t>
  </si>
  <si>
    <t>"dle výk.výměr" 6</t>
  </si>
  <si>
    <t>210950201</t>
  </si>
  <si>
    <t>Příplatek na zatahování kabelů hmotnosti do 0,75 kg do tvárnicových tras a kolektorů</t>
  </si>
  <si>
    <t>Ostatní práce při montáži vodičů, šňůr a kabelů Příplatek k cenám za zatahování kabelů do tvárnicových tras s komorami nebo do kolektorů hmotnosti kabelů do 0,75 kg</t>
  </si>
  <si>
    <t>"příplatek za zatažení kabelu do chráničky, dle mnotáže kabelu" 71,50</t>
  </si>
  <si>
    <t>2109104.R</t>
  </si>
  <si>
    <t>Zatažení a připojení do stávajícího pilíře SP100</t>
  </si>
  <si>
    <t>"dle výk.výměr" 1</t>
  </si>
  <si>
    <t>3411001.M</t>
  </si>
  <si>
    <t>Podružný materiál</t>
  </si>
  <si>
    <t>210280002</t>
  </si>
  <si>
    <t>Zkoušky a prohlídky el rozvodů a zařízení celková prohlídka pro objem montážních prací přes 100 do 500 tis Kč</t>
  </si>
  <si>
    <t>Zkoušky a prohlídky elektrických rozvodů a zařízení celková prohlídka, zkoušení, měření a vyhotovení revizní zprávy pro objem montážních prací přes 100 do 500 tisíc Kč</t>
  </si>
  <si>
    <t>"revize dle výk.výměr" 1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</si>
  <si>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</si>
  <si>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</si>
  <si>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</si>
  <si>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</si>
  <si>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</si>
  <si>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Vytyčení trasy vedení kabelového (podzemního) v zastavěném prostoru</t>
  </si>
  <si>
    <t>"dle výk.výměr" 0,0715</t>
  </si>
  <si>
    <t>460131113</t>
  </si>
  <si>
    <t>Hloubení nezapažených jam při elektromontážích ručně v hornině tř I skupiny 3</t>
  </si>
  <si>
    <t>Hloubení jam ručně včetně urovnání dna s přemístěním výkopku do vzdálenosti 3 m od okraje jámy nebo s naložením na dopravní prostředek v hornině třídy těžitelnosti I skupiny 3</t>
  </si>
  <si>
    <t>"pro stožáry, dle výk.výměr" 0,75+0,75+0,21</t>
  </si>
  <si>
    <t>460080013</t>
  </si>
  <si>
    <t>Základové konstrukce při elektromontážích z monolitického betonu tř. C 12/15</t>
  </si>
  <si>
    <t>Základové konstrukce základ bez bednění do rostlé zeminy z monolitického betonu tř. C 12/15</t>
  </si>
  <si>
    <t>"dle výk. výměr" 0,75</t>
  </si>
  <si>
    <t>vč.osazení stožárového pouzdra</t>
  </si>
  <si>
    <t>OSM.225010</t>
  </si>
  <si>
    <t>KGEM trouba DN315x7,7/1000 SN4 EN 13476-2</t>
  </si>
  <si>
    <t>1861443442</t>
  </si>
  <si>
    <t>"pouzdrový základ pro stožár VO" 3</t>
  </si>
  <si>
    <t>460371111</t>
  </si>
  <si>
    <t>Naložení výkopku při elektromontážích ručně z hornin třídy I skupiny 1 až 3</t>
  </si>
  <si>
    <t>Naložení výkopku ručně z hornin třídy těžitelnosti I skupiny 1 až 3</t>
  </si>
  <si>
    <t>"naložení přebytečné zeminy</t>
  </si>
  <si>
    <t>"ze základových šachet pro stožáry</t>
  </si>
  <si>
    <t>0,75+0,21</t>
  </si>
  <si>
    <t>"z rýh místo pískového lože</t>
  </si>
  <si>
    <t>0,5*0,1*65,0</t>
  </si>
  <si>
    <t>460161222</t>
  </si>
  <si>
    <t>Hloubení kabelových rýh ručně š 50 cm hl 30 cm v hornině tř I skupiny 3</t>
  </si>
  <si>
    <t>Hloubení kabelových rýh ručně včetně urovnání dna s přemístěním výkopku do vzdálenosti 3 m od okraje jámy nebo s naložením na dopravní prostředek šířky 50 cm hloubky 30 cm v hornině třídy těžitelnosti I skupiny 3</t>
  </si>
  <si>
    <t>"dle výk.výměr" 65,0</t>
  </si>
  <si>
    <t>uvažovat obsazenou trasu</t>
  </si>
  <si>
    <t>460391123</t>
  </si>
  <si>
    <t>Zásyp jam při elektromontážích ručně se zhutněním z hornin třídy I skupiny 3</t>
  </si>
  <si>
    <t>-1030460655</t>
  </si>
  <si>
    <t>Zásyp jam ručně s uložením výkopku ve vrstvách a úpravou povrchu s přemístění sypaniny ze vzdálenosti do 10 m se zhutněním z horniny třídy těžitelnosti I skupiny 3</t>
  </si>
  <si>
    <t>"zásyp jam, dle výk. výměr 1.5 m3" 0,75</t>
  </si>
  <si>
    <t>460661112</t>
  </si>
  <si>
    <t>Kabelové lože z písku pro kabely nn bez zakrytí š lože přes 35 do 50 cm</t>
  </si>
  <si>
    <t>2062133900</t>
  </si>
  <si>
    <t>Kabelové lože z písku včetně podsypu, zhutnění a urovnání povrchu pro kabely nn bez zakrytí, šířky přes 35 do 50 cm</t>
  </si>
  <si>
    <t>pískové kabelové lože včetně dodávky písku</t>
  </si>
  <si>
    <t>"kabelové lože tl.0,1m, š.0,50 m, dle výk.výměr" 65,0</t>
  </si>
  <si>
    <t>460451222</t>
  </si>
  <si>
    <t>Zásyp kabelových rýh strojně se zhutněním š 50 cm hl 20 cm z horniny tř I skupiny 3</t>
  </si>
  <si>
    <t>Zásyp kabelových rýh strojně s přemístěním sypaniny ze vzdálenosti do 10 m, s uložením výkopku ve vrstvách včetně zhutnění a urovnání povrchu šířky 50 cm hloubky 20 cm z horniny třídy těžitelnosti I skupiny 3</t>
  </si>
  <si>
    <t>"hloubení rýh š.0,5m" 65,0</t>
  </si>
  <si>
    <t>460671113</t>
  </si>
  <si>
    <t>Výstražná fólie pro krytí kabelů šířky přes 25 do 34 cm</t>
  </si>
  <si>
    <t>Výstražné prvky pro krytí kabelů včetně vyrovnání povrchu rýhy, rozvinutí a uložení fólie, šířky přes 25 do 35 cm</t>
  </si>
  <si>
    <t>"dle celkové délky kabel. rýh, dle výk.výměr" 65,0</t>
  </si>
  <si>
    <t>460341113</t>
  </si>
  <si>
    <t>Vodorovné přemístění horniny jakékoliv třídy dopravními prostředky při elektromontážích přes 500 do 1000 m</t>
  </si>
  <si>
    <t>Vodorovné přemístění (odvoz) horniny dopravními prostředky včetně složení, bez naložení a rozprostření jakékoliv třídy, na vzdálenost přes 500 do 1000 m</t>
  </si>
  <si>
    <t>přebytečná zemina z výkopů, těž. sk. 3</t>
  </si>
  <si>
    <t>uvažován odvoz na skládku do 21 km</t>
  </si>
  <si>
    <t>"dle nakládání" 4,21</t>
  </si>
  <si>
    <t>460341121</t>
  </si>
  <si>
    <t>Příplatek k vodorovnému přemístění horniny dopravními prostředky při elektromontážích za každých dalších i započatých 1000 m</t>
  </si>
  <si>
    <t>Vodorovné přemístění (odvoz) horniny dopravními prostředky včetně složení, bez naložení a rozprostření jakékoliv třídy, na vzdálenost Příplatek k ceně -1113 za každých dalších i započatých 1000 m</t>
  </si>
  <si>
    <t>"dle vodor. přemístění" 4,21*(20-1)</t>
  </si>
  <si>
    <t>460361121</t>
  </si>
  <si>
    <t>Poplatek za uložení zeminy na recyklační skládce (skládkovné) kód odpadu 17 05 04</t>
  </si>
  <si>
    <t>-1954300586</t>
  </si>
  <si>
    <t>Poplatek (skládkovné) za uložení zeminy na recyklační skládce zatříděné do Katalogu odpadů pod kódem 17 05 04</t>
  </si>
  <si>
    <t>"dle vodorovného přemístění" 4,21*1,8</t>
  </si>
  <si>
    <t>Recyklační centrum Lumos Jivno</t>
  </si>
  <si>
    <t>460581131</t>
  </si>
  <si>
    <t>Uvedení nezpevněného terénu do původního stavu v místě dočasného uložení výkopku s vyhrabáním, srovnáním a částečným dosetím trávy</t>
  </si>
  <si>
    <t>-660189945</t>
  </si>
  <si>
    <t>Úprava terénu uvedení nezpevněného terénu do původního stavu v místě dočasného uložení výkopku s vyhrabáním, srovnáním a částečným dosetím trávy</t>
  </si>
  <si>
    <t>Provizorní úprava terénu</t>
  </si>
  <si>
    <t>"dle výk. výměr" 32,50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</si>
</sst>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1233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místní komunikace ulice Sídliště v úseku od REPROGENu po čp. 1158 Třeboň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Třeboň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17. 7. 2025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Třeboň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WAY project s.r.o.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ROUND(AG95+SUM(AG96:AG100)+AG104,2)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ROUND(AS95+SUM(AS96:AS100)+AS104,2)</f>
        <v>0</v>
      </c>
      <c r="AT94" s="115">
        <f>ROUND(SUM(AV94:AW94),2)</f>
        <v>0</v>
      </c>
      <c r="AU94" s="116">
        <f>ROUND(AU95+SUM(AU96:AU100)+AU104,5)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ROUND(AZ95+SUM(AZ96:AZ100)+AZ104,2)</f>
        <v>0</v>
      </c>
      <c r="BA94" s="115">
        <f>ROUND(BA95+SUM(BA96:BA100)+BA104,2)</f>
        <v>0</v>
      </c>
      <c r="BB94" s="115">
        <f>ROUND(BB95+SUM(BB96:BB100)+BB104,2)</f>
        <v>0</v>
      </c>
      <c r="BC94" s="115">
        <f>ROUND(BC95+SUM(BC96:BC100)+BC104,2)</f>
        <v>0</v>
      </c>
      <c r="BD94" s="117">
        <f>ROUND(BD95+SUM(BD96:BD100)+BD104,2)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'02 - Ostatní a vedlejší n...'!J30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'02 - Ostatní a vedlejší n...'!P123</f>
        <v>0</v>
      </c>
      <c r="AV95" s="129">
        <f>'02 - Ostatní a vedlejší n...'!J33</f>
        <v>0</v>
      </c>
      <c r="AW95" s="129">
        <f>'02 - Ostatní a vedlejší n...'!J34</f>
        <v>0</v>
      </c>
      <c r="AX95" s="129">
        <f>'02 - Ostatní a vedlejší n...'!J35</f>
        <v>0</v>
      </c>
      <c r="AY95" s="129">
        <f>'02 - Ostatní a vedlejší n...'!J36</f>
        <v>0</v>
      </c>
      <c r="AZ95" s="129">
        <f>'02 - Ostatní a vedlejší n...'!F33</f>
        <v>0</v>
      </c>
      <c r="BA95" s="129">
        <f>'02 - Ostatní a vedlejší n...'!F34</f>
        <v>0</v>
      </c>
      <c r="BB95" s="129">
        <f>'02 - Ostatní a vedlejší n...'!F35</f>
        <v>0</v>
      </c>
      <c r="BC95" s="129">
        <f>'02 - Ostatní a vedlejší n...'!F36</f>
        <v>0</v>
      </c>
      <c r="BD95" s="131">
        <f>'02 - Ostatní a vedlejší n...'!F37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'101 - Místní komunikace'!J30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'101 - Místní komunikace'!P125</f>
        <v>0</v>
      </c>
      <c r="AV96" s="129">
        <f>'101 - Místní komunikace'!J33</f>
        <v>0</v>
      </c>
      <c r="AW96" s="129">
        <f>'101 - Místní komunikace'!J34</f>
        <v>0</v>
      </c>
      <c r="AX96" s="129">
        <f>'101 - Místní komunikace'!J35</f>
        <v>0</v>
      </c>
      <c r="AY96" s="129">
        <f>'101 - Místní komunikace'!J36</f>
        <v>0</v>
      </c>
      <c r="AZ96" s="129">
        <f>'101 - Místní komunikace'!F33</f>
        <v>0</v>
      </c>
      <c r="BA96" s="129">
        <f>'101 - Místní komunikace'!F34</f>
        <v>0</v>
      </c>
      <c r="BB96" s="129">
        <f>'101 - Místní komunikace'!F35</f>
        <v>0</v>
      </c>
      <c r="BC96" s="129">
        <f>'101 - Místní komunikace'!F36</f>
        <v>0</v>
      </c>
      <c r="BD96" s="131">
        <f>'101 - Místní komunikace'!F37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91</v>
      </c>
      <c r="CM96" s="132" t="s">
        <v>87</v>
      </c>
    </row>
    <row r="97" s="7" customFormat="1" ht="16.5" customHeight="1">
      <c r="A97" s="120" t="s">
        <v>81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'301 - Vodovod'!J30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28">
        <v>0</v>
      </c>
      <c r="AT97" s="129">
        <f>ROUND(SUM(AV97:AW97),2)</f>
        <v>0</v>
      </c>
      <c r="AU97" s="130">
        <f>'301 - Vodovod'!P121</f>
        <v>0</v>
      </c>
      <c r="AV97" s="129">
        <f>'301 - Vodovod'!J33</f>
        <v>0</v>
      </c>
      <c r="AW97" s="129">
        <f>'301 - Vodovod'!J34</f>
        <v>0</v>
      </c>
      <c r="AX97" s="129">
        <f>'301 - Vodovod'!J35</f>
        <v>0</v>
      </c>
      <c r="AY97" s="129">
        <f>'301 - Vodovod'!J36</f>
        <v>0</v>
      </c>
      <c r="AZ97" s="129">
        <f>'301 - Vodovod'!F33</f>
        <v>0</v>
      </c>
      <c r="BA97" s="129">
        <f>'301 - Vodovod'!F34</f>
        <v>0</v>
      </c>
      <c r="BB97" s="129">
        <f>'301 - Vodovod'!F35</f>
        <v>0</v>
      </c>
      <c r="BC97" s="129">
        <f>'301 - Vodovod'!F36</f>
        <v>0</v>
      </c>
      <c r="BD97" s="131">
        <f>'301 - Vodovod'!F37</f>
        <v>0</v>
      </c>
      <c r="BE97" s="7"/>
      <c r="BT97" s="132" t="s">
        <v>85</v>
      </c>
      <c r="BV97" s="132" t="s">
        <v>79</v>
      </c>
      <c r="BW97" s="132" t="s">
        <v>94</v>
      </c>
      <c r="BX97" s="132" t="s">
        <v>5</v>
      </c>
      <c r="CL97" s="132" t="s">
        <v>95</v>
      </c>
      <c r="CM97" s="132" t="s">
        <v>87</v>
      </c>
    </row>
    <row r="98" s="7" customFormat="1" ht="16.5" customHeight="1">
      <c r="A98" s="120" t="s">
        <v>81</v>
      </c>
      <c r="B98" s="121"/>
      <c r="C98" s="122"/>
      <c r="D98" s="123" t="s">
        <v>96</v>
      </c>
      <c r="E98" s="123"/>
      <c r="F98" s="123"/>
      <c r="G98" s="123"/>
      <c r="H98" s="123"/>
      <c r="I98" s="124"/>
      <c r="J98" s="123" t="s">
        <v>97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'302 - Splašková kanalizace'!J30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84</v>
      </c>
      <c r="AR98" s="127"/>
      <c r="AS98" s="128">
        <v>0</v>
      </c>
      <c r="AT98" s="129">
        <f>ROUND(SUM(AV98:AW98),2)</f>
        <v>0</v>
      </c>
      <c r="AU98" s="130">
        <f>'302 - Splašková kanalizace'!P122</f>
        <v>0</v>
      </c>
      <c r="AV98" s="129">
        <f>'302 - Splašková kanalizace'!J33</f>
        <v>0</v>
      </c>
      <c r="AW98" s="129">
        <f>'302 - Splašková kanalizace'!J34</f>
        <v>0</v>
      </c>
      <c r="AX98" s="129">
        <f>'302 - Splašková kanalizace'!J35</f>
        <v>0</v>
      </c>
      <c r="AY98" s="129">
        <f>'302 - Splašková kanalizace'!J36</f>
        <v>0</v>
      </c>
      <c r="AZ98" s="129">
        <f>'302 - Splašková kanalizace'!F33</f>
        <v>0</v>
      </c>
      <c r="BA98" s="129">
        <f>'302 - Splašková kanalizace'!F34</f>
        <v>0</v>
      </c>
      <c r="BB98" s="129">
        <f>'302 - Splašková kanalizace'!F35</f>
        <v>0</v>
      </c>
      <c r="BC98" s="129">
        <f>'302 - Splašková kanalizace'!F36</f>
        <v>0</v>
      </c>
      <c r="BD98" s="131">
        <f>'302 - Splašková kanalizace'!F37</f>
        <v>0</v>
      </c>
      <c r="BE98" s="7"/>
      <c r="BT98" s="132" t="s">
        <v>85</v>
      </c>
      <c r="BV98" s="132" t="s">
        <v>79</v>
      </c>
      <c r="BW98" s="132" t="s">
        <v>98</v>
      </c>
      <c r="BX98" s="132" t="s">
        <v>5</v>
      </c>
      <c r="CL98" s="132" t="s">
        <v>1</v>
      </c>
      <c r="CM98" s="132" t="s">
        <v>87</v>
      </c>
    </row>
    <row r="99" s="7" customFormat="1" ht="16.5" customHeight="1">
      <c r="A99" s="120" t="s">
        <v>81</v>
      </c>
      <c r="B99" s="121"/>
      <c r="C99" s="122"/>
      <c r="D99" s="123" t="s">
        <v>99</v>
      </c>
      <c r="E99" s="123"/>
      <c r="F99" s="123"/>
      <c r="G99" s="123"/>
      <c r="H99" s="123"/>
      <c r="I99" s="124"/>
      <c r="J99" s="123" t="s">
        <v>100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'303 - Dešťová kanalizace'!J30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84</v>
      </c>
      <c r="AR99" s="127"/>
      <c r="AS99" s="128">
        <v>0</v>
      </c>
      <c r="AT99" s="129">
        <f>ROUND(SUM(AV99:AW99),2)</f>
        <v>0</v>
      </c>
      <c r="AU99" s="130">
        <f>'303 - Dešťová kanalizace'!P122</f>
        <v>0</v>
      </c>
      <c r="AV99" s="129">
        <f>'303 - Dešťová kanalizace'!J33</f>
        <v>0</v>
      </c>
      <c r="AW99" s="129">
        <f>'303 - Dešťová kanalizace'!J34</f>
        <v>0</v>
      </c>
      <c r="AX99" s="129">
        <f>'303 - Dešťová kanalizace'!J35</f>
        <v>0</v>
      </c>
      <c r="AY99" s="129">
        <f>'303 - Dešťová kanalizace'!J36</f>
        <v>0</v>
      </c>
      <c r="AZ99" s="129">
        <f>'303 - Dešťová kanalizace'!F33</f>
        <v>0</v>
      </c>
      <c r="BA99" s="129">
        <f>'303 - Dešťová kanalizace'!F34</f>
        <v>0</v>
      </c>
      <c r="BB99" s="129">
        <f>'303 - Dešťová kanalizace'!F35</f>
        <v>0</v>
      </c>
      <c r="BC99" s="129">
        <f>'303 - Dešťová kanalizace'!F36</f>
        <v>0</v>
      </c>
      <c r="BD99" s="131">
        <f>'303 - Dešťová kanalizace'!F37</f>
        <v>0</v>
      </c>
      <c r="BE99" s="7"/>
      <c r="BT99" s="132" t="s">
        <v>85</v>
      </c>
      <c r="BV99" s="132" t="s">
        <v>79</v>
      </c>
      <c r="BW99" s="132" t="s">
        <v>101</v>
      </c>
      <c r="BX99" s="132" t="s">
        <v>5</v>
      </c>
      <c r="CL99" s="132" t="s">
        <v>1</v>
      </c>
      <c r="CM99" s="132" t="s">
        <v>87</v>
      </c>
    </row>
    <row r="100" s="7" customFormat="1" ht="16.5" customHeight="1">
      <c r="A100" s="7"/>
      <c r="B100" s="121"/>
      <c r="C100" s="122"/>
      <c r="D100" s="123" t="s">
        <v>102</v>
      </c>
      <c r="E100" s="123"/>
      <c r="F100" s="123"/>
      <c r="G100" s="123"/>
      <c r="H100" s="123"/>
      <c r="I100" s="124"/>
      <c r="J100" s="123" t="s">
        <v>103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33">
        <f>ROUND(SUM(AG101:AG103),2)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84</v>
      </c>
      <c r="AR100" s="127"/>
      <c r="AS100" s="128">
        <f>ROUND(SUM(AS101:AS103),2)</f>
        <v>0</v>
      </c>
      <c r="AT100" s="129">
        <f>ROUND(SUM(AV100:AW100),2)</f>
        <v>0</v>
      </c>
      <c r="AU100" s="130">
        <f>ROUND(SUM(AU101:AU103),5)</f>
        <v>0</v>
      </c>
      <c r="AV100" s="129">
        <f>ROUND(AZ100*L29,2)</f>
        <v>0</v>
      </c>
      <c r="AW100" s="129">
        <f>ROUND(BA100*L30,2)</f>
        <v>0</v>
      </c>
      <c r="AX100" s="129">
        <f>ROUND(BB100*L29,2)</f>
        <v>0</v>
      </c>
      <c r="AY100" s="129">
        <f>ROUND(BC100*L30,2)</f>
        <v>0</v>
      </c>
      <c r="AZ100" s="129">
        <f>ROUND(SUM(AZ101:AZ103),2)</f>
        <v>0</v>
      </c>
      <c r="BA100" s="129">
        <f>ROUND(SUM(BA101:BA103),2)</f>
        <v>0</v>
      </c>
      <c r="BB100" s="129">
        <f>ROUND(SUM(BB101:BB103),2)</f>
        <v>0</v>
      </c>
      <c r="BC100" s="129">
        <f>ROUND(SUM(BC101:BC103),2)</f>
        <v>0</v>
      </c>
      <c r="BD100" s="131">
        <f>ROUND(SUM(BD101:BD103),2)</f>
        <v>0</v>
      </c>
      <c r="BE100" s="7"/>
      <c r="BS100" s="132" t="s">
        <v>76</v>
      </c>
      <c r="BT100" s="132" t="s">
        <v>85</v>
      </c>
      <c r="BU100" s="132" t="s">
        <v>78</v>
      </c>
      <c r="BV100" s="132" t="s">
        <v>79</v>
      </c>
      <c r="BW100" s="132" t="s">
        <v>104</v>
      </c>
      <c r="BX100" s="132" t="s">
        <v>5</v>
      </c>
      <c r="CL100" s="132" t="s">
        <v>1</v>
      </c>
      <c r="CM100" s="132" t="s">
        <v>87</v>
      </c>
    </row>
    <row r="101" s="4" customFormat="1" ht="16.5" customHeight="1">
      <c r="A101" s="120" t="s">
        <v>81</v>
      </c>
      <c r="B101" s="71"/>
      <c r="C101" s="134"/>
      <c r="D101" s="134"/>
      <c r="E101" s="135" t="s">
        <v>105</v>
      </c>
      <c r="F101" s="135"/>
      <c r="G101" s="135"/>
      <c r="H101" s="135"/>
      <c r="I101" s="135"/>
      <c r="J101" s="134"/>
      <c r="K101" s="135" t="s">
        <v>106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'304a - Vodovodní přípojky'!J32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107</v>
      </c>
      <c r="AR101" s="73"/>
      <c r="AS101" s="138">
        <v>0</v>
      </c>
      <c r="AT101" s="139">
        <f>ROUND(SUM(AV101:AW101),2)</f>
        <v>0</v>
      </c>
      <c r="AU101" s="140">
        <f>'304a - Vodovodní přípojky'!P125</f>
        <v>0</v>
      </c>
      <c r="AV101" s="139">
        <f>'304a - Vodovodní přípojky'!J35</f>
        <v>0</v>
      </c>
      <c r="AW101" s="139">
        <f>'304a - Vodovodní přípojky'!J36</f>
        <v>0</v>
      </c>
      <c r="AX101" s="139">
        <f>'304a - Vodovodní přípojky'!J37</f>
        <v>0</v>
      </c>
      <c r="AY101" s="139">
        <f>'304a - Vodovodní přípojky'!J38</f>
        <v>0</v>
      </c>
      <c r="AZ101" s="139">
        <f>'304a - Vodovodní přípojky'!F35</f>
        <v>0</v>
      </c>
      <c r="BA101" s="139">
        <f>'304a - Vodovodní přípojky'!F36</f>
        <v>0</v>
      </c>
      <c r="BB101" s="139">
        <f>'304a - Vodovodní přípojky'!F37</f>
        <v>0</v>
      </c>
      <c r="BC101" s="139">
        <f>'304a - Vodovodní přípojky'!F38</f>
        <v>0</v>
      </c>
      <c r="BD101" s="141">
        <f>'304a - Vodovodní přípojky'!F39</f>
        <v>0</v>
      </c>
      <c r="BE101" s="4"/>
      <c r="BT101" s="142" t="s">
        <v>87</v>
      </c>
      <c r="BV101" s="142" t="s">
        <v>79</v>
      </c>
      <c r="BW101" s="142" t="s">
        <v>108</v>
      </c>
      <c r="BX101" s="142" t="s">
        <v>104</v>
      </c>
      <c r="CL101" s="142" t="s">
        <v>1</v>
      </c>
    </row>
    <row r="102" s="4" customFormat="1" ht="16.5" customHeight="1">
      <c r="A102" s="120" t="s">
        <v>81</v>
      </c>
      <c r="B102" s="71"/>
      <c r="C102" s="134"/>
      <c r="D102" s="134"/>
      <c r="E102" s="135" t="s">
        <v>109</v>
      </c>
      <c r="F102" s="135"/>
      <c r="G102" s="135"/>
      <c r="H102" s="135"/>
      <c r="I102" s="135"/>
      <c r="J102" s="134"/>
      <c r="K102" s="135" t="s">
        <v>110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'304b - Kanalizační splašk...'!J32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107</v>
      </c>
      <c r="AR102" s="73"/>
      <c r="AS102" s="138">
        <v>0</v>
      </c>
      <c r="AT102" s="139">
        <f>ROUND(SUM(AV102:AW102),2)</f>
        <v>0</v>
      </c>
      <c r="AU102" s="140">
        <f>'304b - Kanalizační splašk...'!P125</f>
        <v>0</v>
      </c>
      <c r="AV102" s="139">
        <f>'304b - Kanalizační splašk...'!J35</f>
        <v>0</v>
      </c>
      <c r="AW102" s="139">
        <f>'304b - Kanalizační splašk...'!J36</f>
        <v>0</v>
      </c>
      <c r="AX102" s="139">
        <f>'304b - Kanalizační splašk...'!J37</f>
        <v>0</v>
      </c>
      <c r="AY102" s="139">
        <f>'304b - Kanalizační splašk...'!J38</f>
        <v>0</v>
      </c>
      <c r="AZ102" s="139">
        <f>'304b - Kanalizační splašk...'!F35</f>
        <v>0</v>
      </c>
      <c r="BA102" s="139">
        <f>'304b - Kanalizační splašk...'!F36</f>
        <v>0</v>
      </c>
      <c r="BB102" s="139">
        <f>'304b - Kanalizační splašk...'!F37</f>
        <v>0</v>
      </c>
      <c r="BC102" s="139">
        <f>'304b - Kanalizační splašk...'!F38</f>
        <v>0</v>
      </c>
      <c r="BD102" s="141">
        <f>'304b - Kanalizační splašk...'!F39</f>
        <v>0</v>
      </c>
      <c r="BE102" s="4"/>
      <c r="BT102" s="142" t="s">
        <v>87</v>
      </c>
      <c r="BV102" s="142" t="s">
        <v>79</v>
      </c>
      <c r="BW102" s="142" t="s">
        <v>111</v>
      </c>
      <c r="BX102" s="142" t="s">
        <v>104</v>
      </c>
      <c r="CL102" s="142" t="s">
        <v>1</v>
      </c>
    </row>
    <row r="103" s="4" customFormat="1" ht="16.5" customHeight="1">
      <c r="A103" s="120" t="s">
        <v>81</v>
      </c>
      <c r="B103" s="71"/>
      <c r="C103" s="134"/>
      <c r="D103" s="134"/>
      <c r="E103" s="135" t="s">
        <v>112</v>
      </c>
      <c r="F103" s="135"/>
      <c r="G103" s="135"/>
      <c r="H103" s="135"/>
      <c r="I103" s="135"/>
      <c r="J103" s="134"/>
      <c r="K103" s="135" t="s">
        <v>113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'304c - Kanalizační dešťov...'!J32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107</v>
      </c>
      <c r="AR103" s="73"/>
      <c r="AS103" s="138">
        <v>0</v>
      </c>
      <c r="AT103" s="139">
        <f>ROUND(SUM(AV103:AW103),2)</f>
        <v>0</v>
      </c>
      <c r="AU103" s="140">
        <f>'304c - Kanalizační dešťov...'!P125</f>
        <v>0</v>
      </c>
      <c r="AV103" s="139">
        <f>'304c - Kanalizační dešťov...'!J35</f>
        <v>0</v>
      </c>
      <c r="AW103" s="139">
        <f>'304c - Kanalizační dešťov...'!J36</f>
        <v>0</v>
      </c>
      <c r="AX103" s="139">
        <f>'304c - Kanalizační dešťov...'!J37</f>
        <v>0</v>
      </c>
      <c r="AY103" s="139">
        <f>'304c - Kanalizační dešťov...'!J38</f>
        <v>0</v>
      </c>
      <c r="AZ103" s="139">
        <f>'304c - Kanalizační dešťov...'!F35</f>
        <v>0</v>
      </c>
      <c r="BA103" s="139">
        <f>'304c - Kanalizační dešťov...'!F36</f>
        <v>0</v>
      </c>
      <c r="BB103" s="139">
        <f>'304c - Kanalizační dešťov...'!F37</f>
        <v>0</v>
      </c>
      <c r="BC103" s="139">
        <f>'304c - Kanalizační dešťov...'!F38</f>
        <v>0</v>
      </c>
      <c r="BD103" s="141">
        <f>'304c - Kanalizační dešťov...'!F39</f>
        <v>0</v>
      </c>
      <c r="BE103" s="4"/>
      <c r="BT103" s="142" t="s">
        <v>87</v>
      </c>
      <c r="BV103" s="142" t="s">
        <v>79</v>
      </c>
      <c r="BW103" s="142" t="s">
        <v>114</v>
      </c>
      <c r="BX103" s="142" t="s">
        <v>104</v>
      </c>
      <c r="CL103" s="142" t="s">
        <v>1</v>
      </c>
    </row>
    <row r="104" s="7" customFormat="1" ht="16.5" customHeight="1">
      <c r="A104" s="120" t="s">
        <v>81</v>
      </c>
      <c r="B104" s="121"/>
      <c r="C104" s="122"/>
      <c r="D104" s="123" t="s">
        <v>115</v>
      </c>
      <c r="E104" s="123"/>
      <c r="F104" s="123"/>
      <c r="G104" s="123"/>
      <c r="H104" s="123"/>
      <c r="I104" s="124"/>
      <c r="J104" s="123" t="s">
        <v>116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'401 - Veřejné osvětlení'!J30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84</v>
      </c>
      <c r="AR104" s="127"/>
      <c r="AS104" s="143">
        <v>0</v>
      </c>
      <c r="AT104" s="144">
        <f>ROUND(SUM(AV104:AW104),2)</f>
        <v>0</v>
      </c>
      <c r="AU104" s="145">
        <f>'401 - Veřejné osvětlení'!P121</f>
        <v>0</v>
      </c>
      <c r="AV104" s="144">
        <f>'401 - Veřejné osvětlení'!J33</f>
        <v>0</v>
      </c>
      <c r="AW104" s="144">
        <f>'401 - Veřejné osvětlení'!J34</f>
        <v>0</v>
      </c>
      <c r="AX104" s="144">
        <f>'401 - Veřejné osvětlení'!J35</f>
        <v>0</v>
      </c>
      <c r="AY104" s="144">
        <f>'401 - Veřejné osvětlení'!J36</f>
        <v>0</v>
      </c>
      <c r="AZ104" s="144">
        <f>'401 - Veřejné osvětlení'!F33</f>
        <v>0</v>
      </c>
      <c r="BA104" s="144">
        <f>'401 - Veřejné osvětlení'!F34</f>
        <v>0</v>
      </c>
      <c r="BB104" s="144">
        <f>'401 - Veřejné osvětlení'!F35</f>
        <v>0</v>
      </c>
      <c r="BC104" s="144">
        <f>'401 - Veřejné osvětlení'!F36</f>
        <v>0</v>
      </c>
      <c r="BD104" s="146">
        <f>'401 - Veřejné osvětlení'!F37</f>
        <v>0</v>
      </c>
      <c r="BE104" s="7"/>
      <c r="BT104" s="132" t="s">
        <v>85</v>
      </c>
      <c r="BV104" s="132" t="s">
        <v>79</v>
      </c>
      <c r="BW104" s="132" t="s">
        <v>117</v>
      </c>
      <c r="BX104" s="132" t="s">
        <v>5</v>
      </c>
      <c r="CL104" s="132" t="s">
        <v>1</v>
      </c>
      <c r="CM104" s="132" t="s">
        <v>87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Jm7Nw46wFU70Hir16kSJwp94mM4xwwkhdvpO1aNf3zPiXf532CS7IUCLgbF7hr1XSFi70oLtVFJKrZxct40XYg==" hashValue="aSHC5o2tAjRKJz2G23Wwv4QZZSzgdVHKwxbRpoyIYQ7HmT4/xq0KnuKMIbiGosh9vIdTJmpy/HDaEzwaCWUScA==" algorithmName="SHA-512" password="CC35"/>
  <mergeCells count="78">
    <mergeCell ref="C92:G92"/>
    <mergeCell ref="D96:H96"/>
    <mergeCell ref="D98:H98"/>
    <mergeCell ref="D95:H95"/>
    <mergeCell ref="D100:H100"/>
    <mergeCell ref="D104:H104"/>
    <mergeCell ref="D97:H97"/>
    <mergeCell ref="D99:H99"/>
    <mergeCell ref="E102:I102"/>
    <mergeCell ref="E103:I103"/>
    <mergeCell ref="E101:I101"/>
    <mergeCell ref="I92:AF92"/>
    <mergeCell ref="J99:AF99"/>
    <mergeCell ref="J100:AF100"/>
    <mergeCell ref="J104:AF104"/>
    <mergeCell ref="J95:AF95"/>
    <mergeCell ref="J98:AF98"/>
    <mergeCell ref="J96:AF96"/>
    <mergeCell ref="J97:AF97"/>
    <mergeCell ref="K102:AF102"/>
    <mergeCell ref="K101:AF101"/>
    <mergeCell ref="K103:AF103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96:AM96"/>
    <mergeCell ref="AG103:AM103"/>
    <mergeCell ref="AG95:AM95"/>
    <mergeCell ref="AG98:AM98"/>
    <mergeCell ref="AG102:AM102"/>
    <mergeCell ref="AG99:AM99"/>
    <mergeCell ref="AG92:AM92"/>
    <mergeCell ref="AG104:AM104"/>
    <mergeCell ref="AG100:AM100"/>
    <mergeCell ref="AG101:AM101"/>
    <mergeCell ref="AG97:AM97"/>
    <mergeCell ref="AM90:AP90"/>
    <mergeCell ref="AM89:AP89"/>
    <mergeCell ref="AM87:AN87"/>
    <mergeCell ref="AN103:AP103"/>
    <mergeCell ref="AN98:AP98"/>
    <mergeCell ref="AN101:AP101"/>
    <mergeCell ref="AN100:AP100"/>
    <mergeCell ref="AN99:AP99"/>
    <mergeCell ref="AN97:AP97"/>
    <mergeCell ref="AN96:AP96"/>
    <mergeCell ref="AN95:AP95"/>
    <mergeCell ref="AN92:AP92"/>
    <mergeCell ref="AN102:AP102"/>
    <mergeCell ref="AN104:AP104"/>
    <mergeCell ref="AS89:AT91"/>
    <mergeCell ref="AN94:AP94"/>
  </mergeCells>
  <hyperlinks>
    <hyperlink ref="A95" location="'02 - Ostatní a vedlejší n...'!C2" display="/"/>
    <hyperlink ref="A96" location="'101 - Místní komunikace'!C2" display="/"/>
    <hyperlink ref="A97" location="'301 - Vodovod'!C2" display="/"/>
    <hyperlink ref="A98" location="'302 - Splašková kanalizace'!C2" display="/"/>
    <hyperlink ref="A99" location="'303 - Dešťová kanalizace'!C2" display="/"/>
    <hyperlink ref="A101" location="'304a - Vodovodní přípojky'!C2" display="/"/>
    <hyperlink ref="A102" location="'304b - Kanalizační splašk...'!C2" display="/"/>
    <hyperlink ref="A103" location="'304c - Kanalizační dešťov...'!C2" display="/"/>
    <hyperlink ref="A104" location="'401 - Veřejné osvětl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1420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1421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ROUND((SUM(BE121:BE248)),  2)</f>
        <v>0</v>
      </c>
      <c r="G33" s="39"/>
      <c r="H33" s="39"/>
      <c r="I33" s="165">
        <v>0.20999999999999999</v>
      </c>
      <c r="J33" s="164">
        <f>ROUND(((SUM(BE121:BE248))*I33),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ROUND((SUM(BF121:BF248)),  2)</f>
        <v>0</v>
      </c>
      <c r="G34" s="39"/>
      <c r="H34" s="39"/>
      <c r="I34" s="165">
        <v>0.14999999999999999</v>
      </c>
      <c r="J34" s="164">
        <f>ROUND(((SUM(BF121:BF248))*I34),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ROUND((SUM(BG121:BG248)),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ROUND((SUM(BH121:BH248)),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ROUND((SUM(BI121:BI248)),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401 - Veřejné osvětlení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17. 7. 2025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Ing.Jakub Kašparů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122</v>
      </c>
      <c r="D94" s="186"/>
      <c r="E94" s="186"/>
      <c r="F94" s="186"/>
      <c r="G94" s="186"/>
      <c r="H94" s="186"/>
      <c r="I94" s="186"/>
      <c r="J94" s="187" t="s">
        <v>123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124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125</v>
      </c>
    </row>
    <row r="97" s="9" customFormat="1" ht="24.96" customHeight="1">
      <c r="A97" s="9"/>
      <c r="B97" s="189"/>
      <c r="C97" s="190"/>
      <c r="D97" s="191" t="s">
        <v>1422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1423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9"/>
      <c r="C99" s="190"/>
      <c r="D99" s="191" t="s">
        <v>1424</v>
      </c>
      <c r="E99" s="192"/>
      <c r="F99" s="192"/>
      <c r="G99" s="192"/>
      <c r="H99" s="192"/>
      <c r="I99" s="192"/>
      <c r="J99" s="193">
        <f>J130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1425</v>
      </c>
      <c r="E100" s="197"/>
      <c r="F100" s="197"/>
      <c r="G100" s="197"/>
      <c r="H100" s="197"/>
      <c r="I100" s="197"/>
      <c r="J100" s="198">
        <f>J131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1426</v>
      </c>
      <c r="E101" s="197"/>
      <c r="F101" s="197"/>
      <c r="G101" s="197"/>
      <c r="H101" s="197"/>
      <c r="I101" s="197"/>
      <c r="J101" s="198">
        <f>J193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133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Stavební úpravy místní komunikace ulice Sídliště v úseku od REPROGENu po čp. 1158 Třeboň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119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401 - Veřejné osvětlení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Třeboň</v>
      </c>
      <c r="G115" s="41"/>
      <c r="H115" s="41"/>
      <c r="I115" s="33" t="s">
        <v>22</v>
      </c>
      <c r="J115" s="80" t="str">
        <f>IF(J12="","",J12)</f>
        <v>17. 7. 2025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Třeboň</v>
      </c>
      <c r="G117" s="41"/>
      <c r="H117" s="41"/>
      <c r="I117" s="33" t="s">
        <v>30</v>
      </c>
      <c r="J117" s="37" t="str">
        <f>E21</f>
        <v>WAY project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34</v>
      </c>
      <c r="J118" s="37" t="str">
        <f>E24</f>
        <v>Ing.Jakub Kašparů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134</v>
      </c>
      <c r="D120" s="203" t="s">
        <v>62</v>
      </c>
      <c r="E120" s="203" t="s">
        <v>58</v>
      </c>
      <c r="F120" s="203" t="s">
        <v>59</v>
      </c>
      <c r="G120" s="203" t="s">
        <v>135</v>
      </c>
      <c r="H120" s="203" t="s">
        <v>136</v>
      </c>
      <c r="I120" s="203" t="s">
        <v>137</v>
      </c>
      <c r="J120" s="203" t="s">
        <v>123</v>
      </c>
      <c r="K120" s="204" t="s">
        <v>138</v>
      </c>
      <c r="L120" s="205"/>
      <c r="M120" s="101" t="s">
        <v>1</v>
      </c>
      <c r="N120" s="102" t="s">
        <v>41</v>
      </c>
      <c r="O120" s="102" t="s">
        <v>139</v>
      </c>
      <c r="P120" s="102" t="s">
        <v>140</v>
      </c>
      <c r="Q120" s="102" t="s">
        <v>141</v>
      </c>
      <c r="R120" s="102" t="s">
        <v>142</v>
      </c>
      <c r="S120" s="102" t="s">
        <v>143</v>
      </c>
      <c r="T120" s="103" t="s">
        <v>144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145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P122+P130</f>
        <v>0</v>
      </c>
      <c r="Q121" s="105"/>
      <c r="R121" s="208">
        <f>R122+R130</f>
        <v>2.1188586000000003</v>
      </c>
      <c r="S121" s="105"/>
      <c r="T121" s="209">
        <f>T122+T130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76</v>
      </c>
      <c r="AU121" s="18" t="s">
        <v>125</v>
      </c>
      <c r="BK121" s="210">
        <f>BK122+BK130</f>
        <v>0</v>
      </c>
    </row>
    <row r="122" s="12" customFormat="1" ht="25.92" customHeight="1">
      <c r="A122" s="12"/>
      <c r="B122" s="211"/>
      <c r="C122" s="212"/>
      <c r="D122" s="213" t="s">
        <v>76</v>
      </c>
      <c r="E122" s="214" t="s">
        <v>1427</v>
      </c>
      <c r="F122" s="214" t="s">
        <v>1428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P123</f>
        <v>0</v>
      </c>
      <c r="Q122" s="219"/>
      <c r="R122" s="220">
        <f>R123</f>
        <v>0.018589999999999999</v>
      </c>
      <c r="S122" s="219"/>
      <c r="T122" s="221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87</v>
      </c>
      <c r="AT122" s="223" t="s">
        <v>76</v>
      </c>
      <c r="AU122" s="223" t="s">
        <v>77</v>
      </c>
      <c r="AY122" s="222" t="s">
        <v>149</v>
      </c>
      <c r="BK122" s="224">
        <f>BK123</f>
        <v>0</v>
      </c>
    </row>
    <row r="123" s="12" customFormat="1" ht="22.8" customHeight="1">
      <c r="A123" s="12"/>
      <c r="B123" s="211"/>
      <c r="C123" s="212"/>
      <c r="D123" s="213" t="s">
        <v>76</v>
      </c>
      <c r="E123" s="225" t="s">
        <v>1429</v>
      </c>
      <c r="F123" s="225" t="s">
        <v>1430</v>
      </c>
      <c r="G123" s="212"/>
      <c r="H123" s="212"/>
      <c r="I123" s="215"/>
      <c r="J123" s="226">
        <f>BK123</f>
        <v>0</v>
      </c>
      <c r="K123" s="212"/>
      <c r="L123" s="217"/>
      <c r="M123" s="218"/>
      <c r="N123" s="219"/>
      <c r="O123" s="219"/>
      <c r="P123" s="220">
        <f>SUM(P124:P129)</f>
        <v>0</v>
      </c>
      <c r="Q123" s="219"/>
      <c r="R123" s="220">
        <f>SUM(R124:R129)</f>
        <v>0.018589999999999999</v>
      </c>
      <c r="S123" s="219"/>
      <c r="T123" s="221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87</v>
      </c>
      <c r="AT123" s="223" t="s">
        <v>76</v>
      </c>
      <c r="AU123" s="223" t="s">
        <v>85</v>
      </c>
      <c r="AY123" s="222" t="s">
        <v>149</v>
      </c>
      <c r="BK123" s="224">
        <f>SUM(BK124:BK129)</f>
        <v>0</v>
      </c>
    </row>
    <row r="124" s="2" customFormat="1" ht="16.5" customHeight="1">
      <c r="A124" s="39"/>
      <c r="B124" s="40"/>
      <c r="C124" s="227" t="s">
        <v>85</v>
      </c>
      <c r="D124" s="227" t="s">
        <v>155</v>
      </c>
      <c r="E124" s="228" t="s">
        <v>1431</v>
      </c>
      <c r="F124" s="229" t="s">
        <v>1432</v>
      </c>
      <c r="G124" s="230" t="s">
        <v>303</v>
      </c>
      <c r="H124" s="231">
        <v>71.5</v>
      </c>
      <c r="I124" s="232"/>
      <c r="J124" s="233">
        <f>ROUND(I124*H124,2)</f>
        <v>0</v>
      </c>
      <c r="K124" s="229" t="s">
        <v>159</v>
      </c>
      <c r="L124" s="45"/>
      <c r="M124" s="234" t="s">
        <v>1</v>
      </c>
      <c r="N124" s="235" t="s">
        <v>42</v>
      </c>
      <c r="O124" s="92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248</v>
      </c>
      <c r="AT124" s="238" t="s">
        <v>155</v>
      </c>
      <c r="AU124" s="238" t="s">
        <v>87</v>
      </c>
      <c r="AY124" s="18" t="s">
        <v>149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85</v>
      </c>
      <c r="BK124" s="239">
        <f>ROUND(I124*H124,2)</f>
        <v>0</v>
      </c>
      <c r="BL124" s="18" t="s">
        <v>248</v>
      </c>
      <c r="BM124" s="238" t="s">
        <v>87</v>
      </c>
    </row>
    <row r="125" s="2" customFormat="1">
      <c r="A125" s="39"/>
      <c r="B125" s="40"/>
      <c r="C125" s="41"/>
      <c r="D125" s="240" t="s">
        <v>162</v>
      </c>
      <c r="E125" s="41"/>
      <c r="F125" s="241" t="s">
        <v>1433</v>
      </c>
      <c r="G125" s="41"/>
      <c r="H125" s="41"/>
      <c r="I125" s="242"/>
      <c r="J125" s="41"/>
      <c r="K125" s="41"/>
      <c r="L125" s="45"/>
      <c r="M125" s="243"/>
      <c r="N125" s="24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162</v>
      </c>
      <c r="AU125" s="18" t="s">
        <v>87</v>
      </c>
    </row>
    <row r="126" s="14" customFormat="1">
      <c r="A126" s="14"/>
      <c r="B126" s="255"/>
      <c r="C126" s="256"/>
      <c r="D126" s="240" t="s">
        <v>163</v>
      </c>
      <c r="E126" s="257" t="s">
        <v>1</v>
      </c>
      <c r="F126" s="258" t="s">
        <v>1434</v>
      </c>
      <c r="G126" s="256"/>
      <c r="H126" s="259">
        <v>71.5</v>
      </c>
      <c r="I126" s="260"/>
      <c r="J126" s="256"/>
      <c r="K126" s="256"/>
      <c r="L126" s="261"/>
      <c r="M126" s="262"/>
      <c r="N126" s="263"/>
      <c r="O126" s="263"/>
      <c r="P126" s="263"/>
      <c r="Q126" s="263"/>
      <c r="R126" s="263"/>
      <c r="S126" s="263"/>
      <c r="T126" s="26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5" t="s">
        <v>163</v>
      </c>
      <c r="AU126" s="265" t="s">
        <v>87</v>
      </c>
      <c r="AV126" s="14" t="s">
        <v>87</v>
      </c>
      <c r="AW126" s="14" t="s">
        <v>33</v>
      </c>
      <c r="AX126" s="14" t="s">
        <v>85</v>
      </c>
      <c r="AY126" s="265" t="s">
        <v>149</v>
      </c>
    </row>
    <row r="127" s="2" customFormat="1" ht="16.5" customHeight="1">
      <c r="A127" s="39"/>
      <c r="B127" s="40"/>
      <c r="C127" s="280" t="s">
        <v>87</v>
      </c>
      <c r="D127" s="280" t="s">
        <v>398</v>
      </c>
      <c r="E127" s="281" t="s">
        <v>1435</v>
      </c>
      <c r="F127" s="282" t="s">
        <v>1436</v>
      </c>
      <c r="G127" s="283" t="s">
        <v>303</v>
      </c>
      <c r="H127" s="284">
        <v>71.5</v>
      </c>
      <c r="I127" s="285"/>
      <c r="J127" s="286">
        <f>ROUND(I127*H127,2)</f>
        <v>0</v>
      </c>
      <c r="K127" s="282" t="s">
        <v>159</v>
      </c>
      <c r="L127" s="287"/>
      <c r="M127" s="288" t="s">
        <v>1</v>
      </c>
      <c r="N127" s="289" t="s">
        <v>42</v>
      </c>
      <c r="O127" s="92"/>
      <c r="P127" s="236">
        <f>O127*H127</f>
        <v>0</v>
      </c>
      <c r="Q127" s="236">
        <v>0.00025999999999999998</v>
      </c>
      <c r="R127" s="236">
        <f>Q127*H127</f>
        <v>0.018589999999999999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469</v>
      </c>
      <c r="AT127" s="238" t="s">
        <v>398</v>
      </c>
      <c r="AU127" s="238" t="s">
        <v>87</v>
      </c>
      <c r="AY127" s="18" t="s">
        <v>149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248</v>
      </c>
      <c r="BM127" s="238" t="s">
        <v>148</v>
      </c>
    </row>
    <row r="128" s="2" customFormat="1">
      <c r="A128" s="39"/>
      <c r="B128" s="40"/>
      <c r="C128" s="41"/>
      <c r="D128" s="240" t="s">
        <v>162</v>
      </c>
      <c r="E128" s="41"/>
      <c r="F128" s="241" t="s">
        <v>1436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162</v>
      </c>
      <c r="AU128" s="18" t="s">
        <v>87</v>
      </c>
    </row>
    <row r="129" s="14" customFormat="1">
      <c r="A129" s="14"/>
      <c r="B129" s="255"/>
      <c r="C129" s="256"/>
      <c r="D129" s="240" t="s">
        <v>163</v>
      </c>
      <c r="E129" s="257" t="s">
        <v>1</v>
      </c>
      <c r="F129" s="258" t="s">
        <v>1437</v>
      </c>
      <c r="G129" s="256"/>
      <c r="H129" s="259">
        <v>71.5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5" t="s">
        <v>163</v>
      </c>
      <c r="AU129" s="265" t="s">
        <v>87</v>
      </c>
      <c r="AV129" s="14" t="s">
        <v>87</v>
      </c>
      <c r="AW129" s="14" t="s">
        <v>33</v>
      </c>
      <c r="AX129" s="14" t="s">
        <v>85</v>
      </c>
      <c r="AY129" s="265" t="s">
        <v>149</v>
      </c>
    </row>
    <row r="130" s="12" customFormat="1" ht="25.92" customHeight="1">
      <c r="A130" s="12"/>
      <c r="B130" s="211"/>
      <c r="C130" s="212"/>
      <c r="D130" s="213" t="s">
        <v>76</v>
      </c>
      <c r="E130" s="214" t="s">
        <v>398</v>
      </c>
      <c r="F130" s="214" t="s">
        <v>1438</v>
      </c>
      <c r="G130" s="212"/>
      <c r="H130" s="212"/>
      <c r="I130" s="215"/>
      <c r="J130" s="216">
        <f>BK130</f>
        <v>0</v>
      </c>
      <c r="K130" s="212"/>
      <c r="L130" s="217"/>
      <c r="M130" s="218"/>
      <c r="N130" s="219"/>
      <c r="O130" s="219"/>
      <c r="P130" s="220">
        <f>P131+P193</f>
        <v>0</v>
      </c>
      <c r="Q130" s="219"/>
      <c r="R130" s="220">
        <f>R131+R193</f>
        <v>2.1002686000000002</v>
      </c>
      <c r="S130" s="219"/>
      <c r="T130" s="221">
        <f>T131+T193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171</v>
      </c>
      <c r="AT130" s="223" t="s">
        <v>76</v>
      </c>
      <c r="AU130" s="223" t="s">
        <v>77</v>
      </c>
      <c r="AY130" s="222" t="s">
        <v>149</v>
      </c>
      <c r="BK130" s="224">
        <f>BK131+BK193</f>
        <v>0</v>
      </c>
    </row>
    <row r="131" s="12" customFormat="1" ht="22.8" customHeight="1">
      <c r="A131" s="12"/>
      <c r="B131" s="211"/>
      <c r="C131" s="212"/>
      <c r="D131" s="213" t="s">
        <v>76</v>
      </c>
      <c r="E131" s="225" t="s">
        <v>1439</v>
      </c>
      <c r="F131" s="225" t="s">
        <v>1440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SUM(P132:P192)</f>
        <v>0</v>
      </c>
      <c r="Q131" s="219"/>
      <c r="R131" s="220">
        <f>SUM(R132:R192)</f>
        <v>0.32804</v>
      </c>
      <c r="S131" s="219"/>
      <c r="T131" s="221">
        <f>SUM(T132:T192)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171</v>
      </c>
      <c r="AT131" s="223" t="s">
        <v>76</v>
      </c>
      <c r="AU131" s="223" t="s">
        <v>85</v>
      </c>
      <c r="AY131" s="222" t="s">
        <v>149</v>
      </c>
      <c r="BK131" s="224">
        <f>SUM(BK132:BK192)</f>
        <v>0</v>
      </c>
    </row>
    <row r="132" s="2" customFormat="1" ht="16.5" customHeight="1">
      <c r="A132" s="39"/>
      <c r="B132" s="40"/>
      <c r="C132" s="227" t="s">
        <v>171</v>
      </c>
      <c r="D132" s="227" t="s">
        <v>155</v>
      </c>
      <c r="E132" s="228" t="s">
        <v>1441</v>
      </c>
      <c r="F132" s="229" t="s">
        <v>1442</v>
      </c>
      <c r="G132" s="230" t="s">
        <v>485</v>
      </c>
      <c r="H132" s="231">
        <v>3</v>
      </c>
      <c r="I132" s="232"/>
      <c r="J132" s="233">
        <f>ROUND(I132*H132,2)</f>
        <v>0</v>
      </c>
      <c r="K132" s="229" t="s">
        <v>159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669</v>
      </c>
      <c r="AT132" s="238" t="s">
        <v>155</v>
      </c>
      <c r="AU132" s="238" t="s">
        <v>87</v>
      </c>
      <c r="AY132" s="18" t="s">
        <v>149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669</v>
      </c>
      <c r="BM132" s="238" t="s">
        <v>209</v>
      </c>
    </row>
    <row r="133" s="2" customFormat="1">
      <c r="A133" s="39"/>
      <c r="B133" s="40"/>
      <c r="C133" s="41"/>
      <c r="D133" s="240" t="s">
        <v>162</v>
      </c>
      <c r="E133" s="41"/>
      <c r="F133" s="241" t="s">
        <v>1442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162</v>
      </c>
      <c r="AU133" s="18" t="s">
        <v>87</v>
      </c>
    </row>
    <row r="134" s="14" customFormat="1">
      <c r="A134" s="14"/>
      <c r="B134" s="255"/>
      <c r="C134" s="256"/>
      <c r="D134" s="240" t="s">
        <v>163</v>
      </c>
      <c r="E134" s="257" t="s">
        <v>1</v>
      </c>
      <c r="F134" s="258" t="s">
        <v>1443</v>
      </c>
      <c r="G134" s="256"/>
      <c r="H134" s="259">
        <v>3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163</v>
      </c>
      <c r="AU134" s="265" t="s">
        <v>87</v>
      </c>
      <c r="AV134" s="14" t="s">
        <v>87</v>
      </c>
      <c r="AW134" s="14" t="s">
        <v>33</v>
      </c>
      <c r="AX134" s="14" t="s">
        <v>85</v>
      </c>
      <c r="AY134" s="265" t="s">
        <v>149</v>
      </c>
    </row>
    <row r="135" s="2" customFormat="1" ht="16.5" customHeight="1">
      <c r="A135" s="39"/>
      <c r="B135" s="40"/>
      <c r="C135" s="280" t="s">
        <v>148</v>
      </c>
      <c r="D135" s="280" t="s">
        <v>398</v>
      </c>
      <c r="E135" s="281" t="s">
        <v>1444</v>
      </c>
      <c r="F135" s="282" t="s">
        <v>1445</v>
      </c>
      <c r="G135" s="283" t="s">
        <v>485</v>
      </c>
      <c r="H135" s="284">
        <v>3</v>
      </c>
      <c r="I135" s="285"/>
      <c r="J135" s="286">
        <f>ROUND(I135*H135,2)</f>
        <v>0</v>
      </c>
      <c r="K135" s="282" t="s">
        <v>159</v>
      </c>
      <c r="L135" s="287"/>
      <c r="M135" s="288" t="s">
        <v>1</v>
      </c>
      <c r="N135" s="289" t="s">
        <v>42</v>
      </c>
      <c r="O135" s="92"/>
      <c r="P135" s="236">
        <f>O135*H135</f>
        <v>0</v>
      </c>
      <c r="Q135" s="236">
        <v>0.010999999999999999</v>
      </c>
      <c r="R135" s="236">
        <f>Q135*H135</f>
        <v>0.033000000000000002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1446</v>
      </c>
      <c r="AT135" s="238" t="s">
        <v>398</v>
      </c>
      <c r="AU135" s="238" t="s">
        <v>87</v>
      </c>
      <c r="AY135" s="18" t="s">
        <v>149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669</v>
      </c>
      <c r="BM135" s="238" t="s">
        <v>222</v>
      </c>
    </row>
    <row r="136" s="2" customFormat="1">
      <c r="A136" s="39"/>
      <c r="B136" s="40"/>
      <c r="C136" s="41"/>
      <c r="D136" s="240" t="s">
        <v>162</v>
      </c>
      <c r="E136" s="41"/>
      <c r="F136" s="241" t="s">
        <v>1445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162</v>
      </c>
      <c r="AU136" s="18" t="s">
        <v>87</v>
      </c>
    </row>
    <row r="137" s="14" customFormat="1">
      <c r="A137" s="14"/>
      <c r="B137" s="255"/>
      <c r="C137" s="256"/>
      <c r="D137" s="240" t="s">
        <v>163</v>
      </c>
      <c r="E137" s="257" t="s">
        <v>1</v>
      </c>
      <c r="F137" s="258" t="s">
        <v>1447</v>
      </c>
      <c r="G137" s="256"/>
      <c r="H137" s="259">
        <v>3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163</v>
      </c>
      <c r="AU137" s="265" t="s">
        <v>87</v>
      </c>
      <c r="AV137" s="14" t="s">
        <v>87</v>
      </c>
      <c r="AW137" s="14" t="s">
        <v>33</v>
      </c>
      <c r="AX137" s="14" t="s">
        <v>85</v>
      </c>
      <c r="AY137" s="265" t="s">
        <v>149</v>
      </c>
    </row>
    <row r="138" s="2" customFormat="1" ht="16.5" customHeight="1">
      <c r="A138" s="39"/>
      <c r="B138" s="40"/>
      <c r="C138" s="227" t="s">
        <v>152</v>
      </c>
      <c r="D138" s="227" t="s">
        <v>155</v>
      </c>
      <c r="E138" s="228" t="s">
        <v>1448</v>
      </c>
      <c r="F138" s="229" t="s">
        <v>1449</v>
      </c>
      <c r="G138" s="230" t="s">
        <v>485</v>
      </c>
      <c r="H138" s="231">
        <v>3</v>
      </c>
      <c r="I138" s="232"/>
      <c r="J138" s="233">
        <f>ROUND(I138*H138,2)</f>
        <v>0</v>
      </c>
      <c r="K138" s="229" t="s">
        <v>159</v>
      </c>
      <c r="L138" s="45"/>
      <c r="M138" s="234" t="s">
        <v>1</v>
      </c>
      <c r="N138" s="235" t="s">
        <v>42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669</v>
      </c>
      <c r="AT138" s="238" t="s">
        <v>155</v>
      </c>
      <c r="AU138" s="238" t="s">
        <v>87</v>
      </c>
      <c r="AY138" s="18" t="s">
        <v>149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669</v>
      </c>
      <c r="BM138" s="238" t="s">
        <v>236</v>
      </c>
    </row>
    <row r="139" s="2" customFormat="1">
      <c r="A139" s="39"/>
      <c r="B139" s="40"/>
      <c r="C139" s="41"/>
      <c r="D139" s="240" t="s">
        <v>162</v>
      </c>
      <c r="E139" s="41"/>
      <c r="F139" s="241" t="s">
        <v>1450</v>
      </c>
      <c r="G139" s="41"/>
      <c r="H139" s="41"/>
      <c r="I139" s="242"/>
      <c r="J139" s="41"/>
      <c r="K139" s="41"/>
      <c r="L139" s="45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162</v>
      </c>
      <c r="AU139" s="18" t="s">
        <v>87</v>
      </c>
    </row>
    <row r="140" s="14" customFormat="1">
      <c r="A140" s="14"/>
      <c r="B140" s="255"/>
      <c r="C140" s="256"/>
      <c r="D140" s="240" t="s">
        <v>163</v>
      </c>
      <c r="E140" s="257" t="s">
        <v>1</v>
      </c>
      <c r="F140" s="258" t="s">
        <v>1451</v>
      </c>
      <c r="G140" s="256"/>
      <c r="H140" s="259">
        <v>3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163</v>
      </c>
      <c r="AU140" s="265" t="s">
        <v>87</v>
      </c>
      <c r="AV140" s="14" t="s">
        <v>87</v>
      </c>
      <c r="AW140" s="14" t="s">
        <v>33</v>
      </c>
      <c r="AX140" s="14" t="s">
        <v>85</v>
      </c>
      <c r="AY140" s="265" t="s">
        <v>149</v>
      </c>
    </row>
    <row r="141" s="2" customFormat="1" ht="16.5" customHeight="1">
      <c r="A141" s="39"/>
      <c r="B141" s="40"/>
      <c r="C141" s="280" t="s">
        <v>188</v>
      </c>
      <c r="D141" s="280" t="s">
        <v>398</v>
      </c>
      <c r="E141" s="281" t="s">
        <v>1452</v>
      </c>
      <c r="F141" s="282" t="s">
        <v>1453</v>
      </c>
      <c r="G141" s="283" t="s">
        <v>485</v>
      </c>
      <c r="H141" s="284">
        <v>3</v>
      </c>
      <c r="I141" s="285"/>
      <c r="J141" s="286">
        <f>ROUND(I141*H141,2)</f>
        <v>0</v>
      </c>
      <c r="K141" s="282" t="s">
        <v>159</v>
      </c>
      <c r="L141" s="287"/>
      <c r="M141" s="288" t="s">
        <v>1</v>
      </c>
      <c r="N141" s="289" t="s">
        <v>42</v>
      </c>
      <c r="O141" s="92"/>
      <c r="P141" s="236">
        <f>O141*H141</f>
        <v>0</v>
      </c>
      <c r="Q141" s="236">
        <v>0.051999999999999998</v>
      </c>
      <c r="R141" s="236">
        <f>Q141*H141</f>
        <v>0.156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1446</v>
      </c>
      <c r="AT141" s="238" t="s">
        <v>398</v>
      </c>
      <c r="AU141" s="238" t="s">
        <v>87</v>
      </c>
      <c r="AY141" s="18" t="s">
        <v>149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669</v>
      </c>
      <c r="BM141" s="238" t="s">
        <v>1454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1453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87</v>
      </c>
    </row>
    <row r="143" s="14" customFormat="1">
      <c r="A143" s="14"/>
      <c r="B143" s="255"/>
      <c r="C143" s="256"/>
      <c r="D143" s="240" t="s">
        <v>163</v>
      </c>
      <c r="E143" s="257" t="s">
        <v>1</v>
      </c>
      <c r="F143" s="258" t="s">
        <v>1455</v>
      </c>
      <c r="G143" s="256"/>
      <c r="H143" s="259">
        <v>3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163</v>
      </c>
      <c r="AU143" s="265" t="s">
        <v>87</v>
      </c>
      <c r="AV143" s="14" t="s">
        <v>87</v>
      </c>
      <c r="AW143" s="14" t="s">
        <v>33</v>
      </c>
      <c r="AX143" s="14" t="s">
        <v>85</v>
      </c>
      <c r="AY143" s="265" t="s">
        <v>149</v>
      </c>
    </row>
    <row r="144" s="2" customFormat="1" ht="16.5" customHeight="1">
      <c r="A144" s="39"/>
      <c r="B144" s="40"/>
      <c r="C144" s="227" t="s">
        <v>193</v>
      </c>
      <c r="D144" s="227" t="s">
        <v>155</v>
      </c>
      <c r="E144" s="228" t="s">
        <v>1456</v>
      </c>
      <c r="F144" s="229" t="s">
        <v>1457</v>
      </c>
      <c r="G144" s="230" t="s">
        <v>485</v>
      </c>
      <c r="H144" s="231">
        <v>3</v>
      </c>
      <c r="I144" s="232"/>
      <c r="J144" s="233">
        <f>ROUND(I144*H144,2)</f>
        <v>0</v>
      </c>
      <c r="K144" s="229" t="s">
        <v>159</v>
      </c>
      <c r="L144" s="45"/>
      <c r="M144" s="234" t="s">
        <v>1</v>
      </c>
      <c r="N144" s="235" t="s">
        <v>42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669</v>
      </c>
      <c r="AT144" s="238" t="s">
        <v>155</v>
      </c>
      <c r="AU144" s="238" t="s">
        <v>87</v>
      </c>
      <c r="AY144" s="18" t="s">
        <v>149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669</v>
      </c>
      <c r="BM144" s="238" t="s">
        <v>418</v>
      </c>
    </row>
    <row r="145" s="2" customFormat="1">
      <c r="A145" s="39"/>
      <c r="B145" s="40"/>
      <c r="C145" s="41"/>
      <c r="D145" s="240" t="s">
        <v>162</v>
      </c>
      <c r="E145" s="41"/>
      <c r="F145" s="241" t="s">
        <v>1457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162</v>
      </c>
      <c r="AU145" s="18" t="s">
        <v>87</v>
      </c>
    </row>
    <row r="146" s="14" customFormat="1">
      <c r="A146" s="14"/>
      <c r="B146" s="255"/>
      <c r="C146" s="256"/>
      <c r="D146" s="240" t="s">
        <v>163</v>
      </c>
      <c r="E146" s="257" t="s">
        <v>1</v>
      </c>
      <c r="F146" s="258" t="s">
        <v>1458</v>
      </c>
      <c r="G146" s="256"/>
      <c r="H146" s="259">
        <v>3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163</v>
      </c>
      <c r="AU146" s="265" t="s">
        <v>87</v>
      </c>
      <c r="AV146" s="14" t="s">
        <v>87</v>
      </c>
      <c r="AW146" s="14" t="s">
        <v>33</v>
      </c>
      <c r="AX146" s="14" t="s">
        <v>85</v>
      </c>
      <c r="AY146" s="265" t="s">
        <v>149</v>
      </c>
    </row>
    <row r="147" s="2" customFormat="1" ht="16.5" customHeight="1">
      <c r="A147" s="39"/>
      <c r="B147" s="40"/>
      <c r="C147" s="280" t="s">
        <v>197</v>
      </c>
      <c r="D147" s="280" t="s">
        <v>398</v>
      </c>
      <c r="E147" s="281" t="s">
        <v>1459</v>
      </c>
      <c r="F147" s="282" t="s">
        <v>1460</v>
      </c>
      <c r="G147" s="283" t="s">
        <v>485</v>
      </c>
      <c r="H147" s="284">
        <v>3</v>
      </c>
      <c r="I147" s="285"/>
      <c r="J147" s="286">
        <f>ROUND(I147*H147,2)</f>
        <v>0</v>
      </c>
      <c r="K147" s="282" t="s">
        <v>1</v>
      </c>
      <c r="L147" s="287"/>
      <c r="M147" s="288" t="s">
        <v>1</v>
      </c>
      <c r="N147" s="289" t="s">
        <v>42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1446</v>
      </c>
      <c r="AT147" s="238" t="s">
        <v>398</v>
      </c>
      <c r="AU147" s="238" t="s">
        <v>87</v>
      </c>
      <c r="AY147" s="18" t="s">
        <v>149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669</v>
      </c>
      <c r="BM147" s="238" t="s">
        <v>1461</v>
      </c>
    </row>
    <row r="148" s="2" customFormat="1">
      <c r="A148" s="39"/>
      <c r="B148" s="40"/>
      <c r="C148" s="41"/>
      <c r="D148" s="240" t="s">
        <v>162</v>
      </c>
      <c r="E148" s="41"/>
      <c r="F148" s="241" t="s">
        <v>1460</v>
      </c>
      <c r="G148" s="41"/>
      <c r="H148" s="41"/>
      <c r="I148" s="242"/>
      <c r="J148" s="41"/>
      <c r="K148" s="41"/>
      <c r="L148" s="45"/>
      <c r="M148" s="243"/>
      <c r="N148" s="24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162</v>
      </c>
      <c r="AU148" s="18" t="s">
        <v>87</v>
      </c>
    </row>
    <row r="149" s="14" customFormat="1">
      <c r="A149" s="14"/>
      <c r="B149" s="255"/>
      <c r="C149" s="256"/>
      <c r="D149" s="240" t="s">
        <v>163</v>
      </c>
      <c r="E149" s="257" t="s">
        <v>1</v>
      </c>
      <c r="F149" s="258" t="s">
        <v>1455</v>
      </c>
      <c r="G149" s="256"/>
      <c r="H149" s="259">
        <v>3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163</v>
      </c>
      <c r="AU149" s="265" t="s">
        <v>87</v>
      </c>
      <c r="AV149" s="14" t="s">
        <v>87</v>
      </c>
      <c r="AW149" s="14" t="s">
        <v>33</v>
      </c>
      <c r="AX149" s="14" t="s">
        <v>85</v>
      </c>
      <c r="AY149" s="265" t="s">
        <v>149</v>
      </c>
    </row>
    <row r="150" s="2" customFormat="1" ht="24.15" customHeight="1">
      <c r="A150" s="39"/>
      <c r="B150" s="40"/>
      <c r="C150" s="227" t="s">
        <v>203</v>
      </c>
      <c r="D150" s="227" t="s">
        <v>155</v>
      </c>
      <c r="E150" s="228" t="s">
        <v>1462</v>
      </c>
      <c r="F150" s="229" t="s">
        <v>1463</v>
      </c>
      <c r="G150" s="230" t="s">
        <v>303</v>
      </c>
      <c r="H150" s="231">
        <v>77.5</v>
      </c>
      <c r="I150" s="232"/>
      <c r="J150" s="233">
        <f>ROUND(I150*H150,2)</f>
        <v>0</v>
      </c>
      <c r="K150" s="229" t="s">
        <v>159</v>
      </c>
      <c r="L150" s="45"/>
      <c r="M150" s="234" t="s">
        <v>1</v>
      </c>
      <c r="N150" s="235" t="s">
        <v>42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669</v>
      </c>
      <c r="AT150" s="238" t="s">
        <v>155</v>
      </c>
      <c r="AU150" s="238" t="s">
        <v>87</v>
      </c>
      <c r="AY150" s="18" t="s">
        <v>149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669</v>
      </c>
      <c r="BM150" s="238" t="s">
        <v>444</v>
      </c>
    </row>
    <row r="151" s="2" customFormat="1">
      <c r="A151" s="39"/>
      <c r="B151" s="40"/>
      <c r="C151" s="41"/>
      <c r="D151" s="240" t="s">
        <v>162</v>
      </c>
      <c r="E151" s="41"/>
      <c r="F151" s="241" t="s">
        <v>1464</v>
      </c>
      <c r="G151" s="41"/>
      <c r="H151" s="41"/>
      <c r="I151" s="242"/>
      <c r="J151" s="41"/>
      <c r="K151" s="41"/>
      <c r="L151" s="45"/>
      <c r="M151" s="243"/>
      <c r="N151" s="24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162</v>
      </c>
      <c r="AU151" s="18" t="s">
        <v>87</v>
      </c>
    </row>
    <row r="152" s="14" customFormat="1">
      <c r="A152" s="14"/>
      <c r="B152" s="255"/>
      <c r="C152" s="256"/>
      <c r="D152" s="240" t="s">
        <v>163</v>
      </c>
      <c r="E152" s="257" t="s">
        <v>1</v>
      </c>
      <c r="F152" s="258" t="s">
        <v>1465</v>
      </c>
      <c r="G152" s="256"/>
      <c r="H152" s="259">
        <v>77.5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163</v>
      </c>
      <c r="AU152" s="265" t="s">
        <v>87</v>
      </c>
      <c r="AV152" s="14" t="s">
        <v>87</v>
      </c>
      <c r="AW152" s="14" t="s">
        <v>33</v>
      </c>
      <c r="AX152" s="14" t="s">
        <v>85</v>
      </c>
      <c r="AY152" s="265" t="s">
        <v>149</v>
      </c>
    </row>
    <row r="153" s="13" customFormat="1">
      <c r="A153" s="13"/>
      <c r="B153" s="245"/>
      <c r="C153" s="246"/>
      <c r="D153" s="240" t="s">
        <v>163</v>
      </c>
      <c r="E153" s="247" t="s">
        <v>1</v>
      </c>
      <c r="F153" s="248" t="s">
        <v>1466</v>
      </c>
      <c r="G153" s="246"/>
      <c r="H153" s="247" t="s">
        <v>1</v>
      </c>
      <c r="I153" s="249"/>
      <c r="J153" s="246"/>
      <c r="K153" s="246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163</v>
      </c>
      <c r="AU153" s="254" t="s">
        <v>87</v>
      </c>
      <c r="AV153" s="13" t="s">
        <v>85</v>
      </c>
      <c r="AW153" s="13" t="s">
        <v>33</v>
      </c>
      <c r="AX153" s="13" t="s">
        <v>77</v>
      </c>
      <c r="AY153" s="254" t="s">
        <v>149</v>
      </c>
    </row>
    <row r="154" s="2" customFormat="1" ht="16.5" customHeight="1">
      <c r="A154" s="39"/>
      <c r="B154" s="40"/>
      <c r="C154" s="280" t="s">
        <v>209</v>
      </c>
      <c r="D154" s="280" t="s">
        <v>398</v>
      </c>
      <c r="E154" s="281" t="s">
        <v>1467</v>
      </c>
      <c r="F154" s="282" t="s">
        <v>1468</v>
      </c>
      <c r="G154" s="283" t="s">
        <v>485</v>
      </c>
      <c r="H154" s="284">
        <v>3</v>
      </c>
      <c r="I154" s="285"/>
      <c r="J154" s="286">
        <f>ROUND(I154*H154,2)</f>
        <v>0</v>
      </c>
      <c r="K154" s="282" t="s">
        <v>1</v>
      </c>
      <c r="L154" s="287"/>
      <c r="M154" s="288" t="s">
        <v>1</v>
      </c>
      <c r="N154" s="289" t="s">
        <v>42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1446</v>
      </c>
      <c r="AT154" s="238" t="s">
        <v>398</v>
      </c>
      <c r="AU154" s="238" t="s">
        <v>87</v>
      </c>
      <c r="AY154" s="18" t="s">
        <v>149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669</v>
      </c>
      <c r="BM154" s="238" t="s">
        <v>456</v>
      </c>
    </row>
    <row r="155" s="2" customFormat="1">
      <c r="A155" s="39"/>
      <c r="B155" s="40"/>
      <c r="C155" s="41"/>
      <c r="D155" s="240" t="s">
        <v>162</v>
      </c>
      <c r="E155" s="41"/>
      <c r="F155" s="241" t="s">
        <v>1468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162</v>
      </c>
      <c r="AU155" s="18" t="s">
        <v>87</v>
      </c>
    </row>
    <row r="156" s="14" customFormat="1">
      <c r="A156" s="14"/>
      <c r="B156" s="255"/>
      <c r="C156" s="256"/>
      <c r="D156" s="240" t="s">
        <v>163</v>
      </c>
      <c r="E156" s="257" t="s">
        <v>1</v>
      </c>
      <c r="F156" s="258" t="s">
        <v>1469</v>
      </c>
      <c r="G156" s="256"/>
      <c r="H156" s="259">
        <v>3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5" t="s">
        <v>163</v>
      </c>
      <c r="AU156" s="265" t="s">
        <v>87</v>
      </c>
      <c r="AV156" s="14" t="s">
        <v>87</v>
      </c>
      <c r="AW156" s="14" t="s">
        <v>33</v>
      </c>
      <c r="AX156" s="14" t="s">
        <v>85</v>
      </c>
      <c r="AY156" s="265" t="s">
        <v>149</v>
      </c>
    </row>
    <row r="157" s="2" customFormat="1" ht="16.5" customHeight="1">
      <c r="A157" s="39"/>
      <c r="B157" s="40"/>
      <c r="C157" s="280" t="s">
        <v>214</v>
      </c>
      <c r="D157" s="280" t="s">
        <v>398</v>
      </c>
      <c r="E157" s="281" t="s">
        <v>1470</v>
      </c>
      <c r="F157" s="282" t="s">
        <v>1471</v>
      </c>
      <c r="G157" s="283" t="s">
        <v>465</v>
      </c>
      <c r="H157" s="284">
        <v>77.5</v>
      </c>
      <c r="I157" s="285"/>
      <c r="J157" s="286">
        <f>ROUND(I157*H157,2)</f>
        <v>0</v>
      </c>
      <c r="K157" s="282" t="s">
        <v>159</v>
      </c>
      <c r="L157" s="287"/>
      <c r="M157" s="288" t="s">
        <v>1</v>
      </c>
      <c r="N157" s="289" t="s">
        <v>42</v>
      </c>
      <c r="O157" s="92"/>
      <c r="P157" s="236">
        <f>O157*H157</f>
        <v>0</v>
      </c>
      <c r="Q157" s="236">
        <v>0.001</v>
      </c>
      <c r="R157" s="236">
        <f>Q157*H157</f>
        <v>0.077499999999999999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1446</v>
      </c>
      <c r="AT157" s="238" t="s">
        <v>398</v>
      </c>
      <c r="AU157" s="238" t="s">
        <v>87</v>
      </c>
      <c r="AY157" s="18" t="s">
        <v>149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669</v>
      </c>
      <c r="BM157" s="238" t="s">
        <v>469</v>
      </c>
    </row>
    <row r="158" s="2" customFormat="1">
      <c r="A158" s="39"/>
      <c r="B158" s="40"/>
      <c r="C158" s="41"/>
      <c r="D158" s="240" t="s">
        <v>162</v>
      </c>
      <c r="E158" s="41"/>
      <c r="F158" s="241" t="s">
        <v>1471</v>
      </c>
      <c r="G158" s="41"/>
      <c r="H158" s="41"/>
      <c r="I158" s="242"/>
      <c r="J158" s="41"/>
      <c r="K158" s="41"/>
      <c r="L158" s="45"/>
      <c r="M158" s="243"/>
      <c r="N158" s="244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162</v>
      </c>
      <c r="AU158" s="18" t="s">
        <v>87</v>
      </c>
    </row>
    <row r="159" s="14" customFormat="1">
      <c r="A159" s="14"/>
      <c r="B159" s="255"/>
      <c r="C159" s="256"/>
      <c r="D159" s="240" t="s">
        <v>163</v>
      </c>
      <c r="E159" s="257" t="s">
        <v>1</v>
      </c>
      <c r="F159" s="258" t="s">
        <v>1472</v>
      </c>
      <c r="G159" s="256"/>
      <c r="H159" s="259">
        <v>77.5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163</v>
      </c>
      <c r="AU159" s="265" t="s">
        <v>87</v>
      </c>
      <c r="AV159" s="14" t="s">
        <v>87</v>
      </c>
      <c r="AW159" s="14" t="s">
        <v>33</v>
      </c>
      <c r="AX159" s="14" t="s">
        <v>85</v>
      </c>
      <c r="AY159" s="265" t="s">
        <v>149</v>
      </c>
    </row>
    <row r="160" s="2" customFormat="1" ht="16.5" customHeight="1">
      <c r="A160" s="39"/>
      <c r="B160" s="40"/>
      <c r="C160" s="227" t="s">
        <v>222</v>
      </c>
      <c r="D160" s="227" t="s">
        <v>155</v>
      </c>
      <c r="E160" s="228" t="s">
        <v>1473</v>
      </c>
      <c r="F160" s="229" t="s">
        <v>1474</v>
      </c>
      <c r="G160" s="230" t="s">
        <v>485</v>
      </c>
      <c r="H160" s="231">
        <v>9</v>
      </c>
      <c r="I160" s="232"/>
      <c r="J160" s="233">
        <f>ROUND(I160*H160,2)</f>
        <v>0</v>
      </c>
      <c r="K160" s="229" t="s">
        <v>159</v>
      </c>
      <c r="L160" s="45"/>
      <c r="M160" s="234" t="s">
        <v>1</v>
      </c>
      <c r="N160" s="235" t="s">
        <v>42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669</v>
      </c>
      <c r="AT160" s="238" t="s">
        <v>155</v>
      </c>
      <c r="AU160" s="238" t="s">
        <v>87</v>
      </c>
      <c r="AY160" s="18" t="s">
        <v>149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669</v>
      </c>
      <c r="BM160" s="238" t="s">
        <v>482</v>
      </c>
    </row>
    <row r="161" s="2" customFormat="1">
      <c r="A161" s="39"/>
      <c r="B161" s="40"/>
      <c r="C161" s="41"/>
      <c r="D161" s="240" t="s">
        <v>162</v>
      </c>
      <c r="E161" s="41"/>
      <c r="F161" s="241" t="s">
        <v>1475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162</v>
      </c>
      <c r="AU161" s="18" t="s">
        <v>87</v>
      </c>
    </row>
    <row r="162" s="14" customFormat="1">
      <c r="A162" s="14"/>
      <c r="B162" s="255"/>
      <c r="C162" s="256"/>
      <c r="D162" s="240" t="s">
        <v>163</v>
      </c>
      <c r="E162" s="257" t="s">
        <v>1</v>
      </c>
      <c r="F162" s="258" t="s">
        <v>1476</v>
      </c>
      <c r="G162" s="256"/>
      <c r="H162" s="259">
        <v>9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5" t="s">
        <v>163</v>
      </c>
      <c r="AU162" s="265" t="s">
        <v>87</v>
      </c>
      <c r="AV162" s="14" t="s">
        <v>87</v>
      </c>
      <c r="AW162" s="14" t="s">
        <v>33</v>
      </c>
      <c r="AX162" s="14" t="s">
        <v>85</v>
      </c>
      <c r="AY162" s="265" t="s">
        <v>149</v>
      </c>
    </row>
    <row r="163" s="2" customFormat="1" ht="16.5" customHeight="1">
      <c r="A163" s="39"/>
      <c r="B163" s="40"/>
      <c r="C163" s="280" t="s">
        <v>229</v>
      </c>
      <c r="D163" s="280" t="s">
        <v>398</v>
      </c>
      <c r="E163" s="281" t="s">
        <v>1477</v>
      </c>
      <c r="F163" s="282" t="s">
        <v>1478</v>
      </c>
      <c r="G163" s="283" t="s">
        <v>485</v>
      </c>
      <c r="H163" s="284">
        <v>9</v>
      </c>
      <c r="I163" s="285"/>
      <c r="J163" s="286">
        <f>ROUND(I163*H163,2)</f>
        <v>0</v>
      </c>
      <c r="K163" s="282" t="s">
        <v>159</v>
      </c>
      <c r="L163" s="287"/>
      <c r="M163" s="288" t="s">
        <v>1</v>
      </c>
      <c r="N163" s="289" t="s">
        <v>42</v>
      </c>
      <c r="O163" s="92"/>
      <c r="P163" s="236">
        <f>O163*H163</f>
        <v>0</v>
      </c>
      <c r="Q163" s="236">
        <v>0.00069999999999999999</v>
      </c>
      <c r="R163" s="236">
        <f>Q163*H163</f>
        <v>0.0063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1446</v>
      </c>
      <c r="AT163" s="238" t="s">
        <v>398</v>
      </c>
      <c r="AU163" s="238" t="s">
        <v>87</v>
      </c>
      <c r="AY163" s="18" t="s">
        <v>149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669</v>
      </c>
      <c r="BM163" s="238" t="s">
        <v>495</v>
      </c>
    </row>
    <row r="164" s="2" customFormat="1">
      <c r="A164" s="39"/>
      <c r="B164" s="40"/>
      <c r="C164" s="41"/>
      <c r="D164" s="240" t="s">
        <v>162</v>
      </c>
      <c r="E164" s="41"/>
      <c r="F164" s="241" t="s">
        <v>1478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162</v>
      </c>
      <c r="AU164" s="18" t="s">
        <v>87</v>
      </c>
    </row>
    <row r="165" s="14" customFormat="1">
      <c r="A165" s="14"/>
      <c r="B165" s="255"/>
      <c r="C165" s="256"/>
      <c r="D165" s="240" t="s">
        <v>163</v>
      </c>
      <c r="E165" s="257" t="s">
        <v>1</v>
      </c>
      <c r="F165" s="258" t="s">
        <v>1479</v>
      </c>
      <c r="G165" s="256"/>
      <c r="H165" s="259">
        <v>9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5" t="s">
        <v>163</v>
      </c>
      <c r="AU165" s="265" t="s">
        <v>87</v>
      </c>
      <c r="AV165" s="14" t="s">
        <v>87</v>
      </c>
      <c r="AW165" s="14" t="s">
        <v>33</v>
      </c>
      <c r="AX165" s="14" t="s">
        <v>85</v>
      </c>
      <c r="AY165" s="265" t="s">
        <v>149</v>
      </c>
    </row>
    <row r="166" s="2" customFormat="1" ht="24.15" customHeight="1">
      <c r="A166" s="39"/>
      <c r="B166" s="40"/>
      <c r="C166" s="227" t="s">
        <v>236</v>
      </c>
      <c r="D166" s="227" t="s">
        <v>155</v>
      </c>
      <c r="E166" s="228" t="s">
        <v>1480</v>
      </c>
      <c r="F166" s="229" t="s">
        <v>1481</v>
      </c>
      <c r="G166" s="230" t="s">
        <v>303</v>
      </c>
      <c r="H166" s="231">
        <v>15</v>
      </c>
      <c r="I166" s="232"/>
      <c r="J166" s="233">
        <f>ROUND(I166*H166,2)</f>
        <v>0</v>
      </c>
      <c r="K166" s="229" t="s">
        <v>159</v>
      </c>
      <c r="L166" s="45"/>
      <c r="M166" s="234" t="s">
        <v>1</v>
      </c>
      <c r="N166" s="235" t="s">
        <v>42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669</v>
      </c>
      <c r="AT166" s="238" t="s">
        <v>155</v>
      </c>
      <c r="AU166" s="238" t="s">
        <v>87</v>
      </c>
      <c r="AY166" s="18" t="s">
        <v>149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669</v>
      </c>
      <c r="BM166" s="238" t="s">
        <v>511</v>
      </c>
    </row>
    <row r="167" s="2" customFormat="1">
      <c r="A167" s="39"/>
      <c r="B167" s="40"/>
      <c r="C167" s="41"/>
      <c r="D167" s="240" t="s">
        <v>162</v>
      </c>
      <c r="E167" s="41"/>
      <c r="F167" s="241" t="s">
        <v>1482</v>
      </c>
      <c r="G167" s="41"/>
      <c r="H167" s="41"/>
      <c r="I167" s="242"/>
      <c r="J167" s="41"/>
      <c r="K167" s="41"/>
      <c r="L167" s="45"/>
      <c r="M167" s="243"/>
      <c r="N167" s="24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162</v>
      </c>
      <c r="AU167" s="18" t="s">
        <v>87</v>
      </c>
    </row>
    <row r="168" s="14" customFormat="1">
      <c r="A168" s="14"/>
      <c r="B168" s="255"/>
      <c r="C168" s="256"/>
      <c r="D168" s="240" t="s">
        <v>163</v>
      </c>
      <c r="E168" s="257" t="s">
        <v>1</v>
      </c>
      <c r="F168" s="258" t="s">
        <v>1483</v>
      </c>
      <c r="G168" s="256"/>
      <c r="H168" s="259">
        <v>15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163</v>
      </c>
      <c r="AU168" s="265" t="s">
        <v>87</v>
      </c>
      <c r="AV168" s="14" t="s">
        <v>87</v>
      </c>
      <c r="AW168" s="14" t="s">
        <v>33</v>
      </c>
      <c r="AX168" s="14" t="s">
        <v>85</v>
      </c>
      <c r="AY168" s="265" t="s">
        <v>149</v>
      </c>
    </row>
    <row r="169" s="2" customFormat="1" ht="16.5" customHeight="1">
      <c r="A169" s="39"/>
      <c r="B169" s="40"/>
      <c r="C169" s="280" t="s">
        <v>8</v>
      </c>
      <c r="D169" s="280" t="s">
        <v>398</v>
      </c>
      <c r="E169" s="281" t="s">
        <v>1484</v>
      </c>
      <c r="F169" s="282" t="s">
        <v>1485</v>
      </c>
      <c r="G169" s="283" t="s">
        <v>303</v>
      </c>
      <c r="H169" s="284">
        <v>15</v>
      </c>
      <c r="I169" s="285"/>
      <c r="J169" s="286">
        <f>ROUND(I169*H169,2)</f>
        <v>0</v>
      </c>
      <c r="K169" s="282" t="s">
        <v>159</v>
      </c>
      <c r="L169" s="287"/>
      <c r="M169" s="288" t="s">
        <v>1</v>
      </c>
      <c r="N169" s="289" t="s">
        <v>42</v>
      </c>
      <c r="O169" s="92"/>
      <c r="P169" s="236">
        <f>O169*H169</f>
        <v>0</v>
      </c>
      <c r="Q169" s="236">
        <v>0.00012</v>
      </c>
      <c r="R169" s="236">
        <f>Q169*H169</f>
        <v>0.0018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1446</v>
      </c>
      <c r="AT169" s="238" t="s">
        <v>398</v>
      </c>
      <c r="AU169" s="238" t="s">
        <v>87</v>
      </c>
      <c r="AY169" s="18" t="s">
        <v>149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669</v>
      </c>
      <c r="BM169" s="238" t="s">
        <v>526</v>
      </c>
    </row>
    <row r="170" s="2" customFormat="1">
      <c r="A170" s="39"/>
      <c r="B170" s="40"/>
      <c r="C170" s="41"/>
      <c r="D170" s="240" t="s">
        <v>162</v>
      </c>
      <c r="E170" s="41"/>
      <c r="F170" s="241" t="s">
        <v>1485</v>
      </c>
      <c r="G170" s="41"/>
      <c r="H170" s="41"/>
      <c r="I170" s="242"/>
      <c r="J170" s="41"/>
      <c r="K170" s="41"/>
      <c r="L170" s="45"/>
      <c r="M170" s="243"/>
      <c r="N170" s="244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162</v>
      </c>
      <c r="AU170" s="18" t="s">
        <v>87</v>
      </c>
    </row>
    <row r="171" s="14" customFormat="1">
      <c r="A171" s="14"/>
      <c r="B171" s="255"/>
      <c r="C171" s="256"/>
      <c r="D171" s="240" t="s">
        <v>163</v>
      </c>
      <c r="E171" s="257" t="s">
        <v>1</v>
      </c>
      <c r="F171" s="258" t="s">
        <v>1486</v>
      </c>
      <c r="G171" s="256"/>
      <c r="H171" s="259">
        <v>15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5" t="s">
        <v>163</v>
      </c>
      <c r="AU171" s="265" t="s">
        <v>87</v>
      </c>
      <c r="AV171" s="14" t="s">
        <v>87</v>
      </c>
      <c r="AW171" s="14" t="s">
        <v>33</v>
      </c>
      <c r="AX171" s="14" t="s">
        <v>85</v>
      </c>
      <c r="AY171" s="265" t="s">
        <v>149</v>
      </c>
    </row>
    <row r="172" s="2" customFormat="1" ht="24.15" customHeight="1">
      <c r="A172" s="39"/>
      <c r="B172" s="40"/>
      <c r="C172" s="227" t="s">
        <v>248</v>
      </c>
      <c r="D172" s="227" t="s">
        <v>155</v>
      </c>
      <c r="E172" s="228" t="s">
        <v>1487</v>
      </c>
      <c r="F172" s="229" t="s">
        <v>1488</v>
      </c>
      <c r="G172" s="230" t="s">
        <v>303</v>
      </c>
      <c r="H172" s="231">
        <v>83.5</v>
      </c>
      <c r="I172" s="232"/>
      <c r="J172" s="233">
        <f>ROUND(I172*H172,2)</f>
        <v>0</v>
      </c>
      <c r="K172" s="229" t="s">
        <v>159</v>
      </c>
      <c r="L172" s="45"/>
      <c r="M172" s="234" t="s">
        <v>1</v>
      </c>
      <c r="N172" s="235" t="s">
        <v>42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669</v>
      </c>
      <c r="AT172" s="238" t="s">
        <v>155</v>
      </c>
      <c r="AU172" s="238" t="s">
        <v>87</v>
      </c>
      <c r="AY172" s="18" t="s">
        <v>149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669</v>
      </c>
      <c r="BM172" s="238" t="s">
        <v>539</v>
      </c>
    </row>
    <row r="173" s="2" customFormat="1">
      <c r="A173" s="39"/>
      <c r="B173" s="40"/>
      <c r="C173" s="41"/>
      <c r="D173" s="240" t="s">
        <v>162</v>
      </c>
      <c r="E173" s="41"/>
      <c r="F173" s="241" t="s">
        <v>1489</v>
      </c>
      <c r="G173" s="41"/>
      <c r="H173" s="41"/>
      <c r="I173" s="242"/>
      <c r="J173" s="41"/>
      <c r="K173" s="41"/>
      <c r="L173" s="45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162</v>
      </c>
      <c r="AU173" s="18" t="s">
        <v>87</v>
      </c>
    </row>
    <row r="174" s="14" customFormat="1">
      <c r="A174" s="14"/>
      <c r="B174" s="255"/>
      <c r="C174" s="256"/>
      <c r="D174" s="240" t="s">
        <v>163</v>
      </c>
      <c r="E174" s="257" t="s">
        <v>1</v>
      </c>
      <c r="F174" s="258" t="s">
        <v>1490</v>
      </c>
      <c r="G174" s="256"/>
      <c r="H174" s="259">
        <v>83.5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163</v>
      </c>
      <c r="AU174" s="265" t="s">
        <v>87</v>
      </c>
      <c r="AV174" s="14" t="s">
        <v>87</v>
      </c>
      <c r="AW174" s="14" t="s">
        <v>33</v>
      </c>
      <c r="AX174" s="14" t="s">
        <v>85</v>
      </c>
      <c r="AY174" s="265" t="s">
        <v>149</v>
      </c>
    </row>
    <row r="175" s="2" customFormat="1" ht="16.5" customHeight="1">
      <c r="A175" s="39"/>
      <c r="B175" s="40"/>
      <c r="C175" s="280" t="s">
        <v>255</v>
      </c>
      <c r="D175" s="280" t="s">
        <v>398</v>
      </c>
      <c r="E175" s="281" t="s">
        <v>1491</v>
      </c>
      <c r="F175" s="282" t="s">
        <v>1492</v>
      </c>
      <c r="G175" s="283" t="s">
        <v>303</v>
      </c>
      <c r="H175" s="284">
        <v>83.5</v>
      </c>
      <c r="I175" s="285"/>
      <c r="J175" s="286">
        <f>ROUND(I175*H175,2)</f>
        <v>0</v>
      </c>
      <c r="K175" s="282" t="s">
        <v>159</v>
      </c>
      <c r="L175" s="287"/>
      <c r="M175" s="288" t="s">
        <v>1</v>
      </c>
      <c r="N175" s="289" t="s">
        <v>42</v>
      </c>
      <c r="O175" s="92"/>
      <c r="P175" s="236">
        <f>O175*H175</f>
        <v>0</v>
      </c>
      <c r="Q175" s="236">
        <v>0.00064000000000000005</v>
      </c>
      <c r="R175" s="236">
        <f>Q175*H175</f>
        <v>0.053440000000000001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1446</v>
      </c>
      <c r="AT175" s="238" t="s">
        <v>398</v>
      </c>
      <c r="AU175" s="238" t="s">
        <v>87</v>
      </c>
      <c r="AY175" s="18" t="s">
        <v>149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669</v>
      </c>
      <c r="BM175" s="238" t="s">
        <v>555</v>
      </c>
    </row>
    <row r="176" s="2" customFormat="1">
      <c r="A176" s="39"/>
      <c r="B176" s="40"/>
      <c r="C176" s="41"/>
      <c r="D176" s="240" t="s">
        <v>162</v>
      </c>
      <c r="E176" s="41"/>
      <c r="F176" s="241" t="s">
        <v>1492</v>
      </c>
      <c r="G176" s="41"/>
      <c r="H176" s="41"/>
      <c r="I176" s="242"/>
      <c r="J176" s="41"/>
      <c r="K176" s="41"/>
      <c r="L176" s="45"/>
      <c r="M176" s="243"/>
      <c r="N176" s="24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162</v>
      </c>
      <c r="AU176" s="18" t="s">
        <v>87</v>
      </c>
    </row>
    <row r="177" s="14" customFormat="1">
      <c r="A177" s="14"/>
      <c r="B177" s="255"/>
      <c r="C177" s="256"/>
      <c r="D177" s="240" t="s">
        <v>163</v>
      </c>
      <c r="E177" s="257" t="s">
        <v>1</v>
      </c>
      <c r="F177" s="258" t="s">
        <v>1493</v>
      </c>
      <c r="G177" s="256"/>
      <c r="H177" s="259">
        <v>83.5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163</v>
      </c>
      <c r="AU177" s="265" t="s">
        <v>87</v>
      </c>
      <c r="AV177" s="14" t="s">
        <v>87</v>
      </c>
      <c r="AW177" s="14" t="s">
        <v>33</v>
      </c>
      <c r="AX177" s="14" t="s">
        <v>85</v>
      </c>
      <c r="AY177" s="265" t="s">
        <v>149</v>
      </c>
    </row>
    <row r="178" s="2" customFormat="1" ht="21.75" customHeight="1">
      <c r="A178" s="39"/>
      <c r="B178" s="40"/>
      <c r="C178" s="227" t="s">
        <v>372</v>
      </c>
      <c r="D178" s="227" t="s">
        <v>155</v>
      </c>
      <c r="E178" s="228" t="s">
        <v>1494</v>
      </c>
      <c r="F178" s="229" t="s">
        <v>1495</v>
      </c>
      <c r="G178" s="230" t="s">
        <v>485</v>
      </c>
      <c r="H178" s="231">
        <v>6</v>
      </c>
      <c r="I178" s="232"/>
      <c r="J178" s="233">
        <f>ROUND(I178*H178,2)</f>
        <v>0</v>
      </c>
      <c r="K178" s="229" t="s">
        <v>159</v>
      </c>
      <c r="L178" s="45"/>
      <c r="M178" s="234" t="s">
        <v>1</v>
      </c>
      <c r="N178" s="235" t="s">
        <v>42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669</v>
      </c>
      <c r="AT178" s="238" t="s">
        <v>155</v>
      </c>
      <c r="AU178" s="238" t="s">
        <v>87</v>
      </c>
      <c r="AY178" s="18" t="s">
        <v>149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669</v>
      </c>
      <c r="BM178" s="238" t="s">
        <v>568</v>
      </c>
    </row>
    <row r="179" s="2" customFormat="1">
      <c r="A179" s="39"/>
      <c r="B179" s="40"/>
      <c r="C179" s="41"/>
      <c r="D179" s="240" t="s">
        <v>162</v>
      </c>
      <c r="E179" s="41"/>
      <c r="F179" s="241" t="s">
        <v>1496</v>
      </c>
      <c r="G179" s="41"/>
      <c r="H179" s="41"/>
      <c r="I179" s="242"/>
      <c r="J179" s="41"/>
      <c r="K179" s="41"/>
      <c r="L179" s="45"/>
      <c r="M179" s="243"/>
      <c r="N179" s="24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162</v>
      </c>
      <c r="AU179" s="18" t="s">
        <v>87</v>
      </c>
    </row>
    <row r="180" s="14" customFormat="1">
      <c r="A180" s="14"/>
      <c r="B180" s="255"/>
      <c r="C180" s="256"/>
      <c r="D180" s="240" t="s">
        <v>163</v>
      </c>
      <c r="E180" s="257" t="s">
        <v>1</v>
      </c>
      <c r="F180" s="258" t="s">
        <v>1497</v>
      </c>
      <c r="G180" s="256"/>
      <c r="H180" s="259">
        <v>6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163</v>
      </c>
      <c r="AU180" s="265" t="s">
        <v>87</v>
      </c>
      <c r="AV180" s="14" t="s">
        <v>87</v>
      </c>
      <c r="AW180" s="14" t="s">
        <v>33</v>
      </c>
      <c r="AX180" s="14" t="s">
        <v>85</v>
      </c>
      <c r="AY180" s="265" t="s">
        <v>149</v>
      </c>
    </row>
    <row r="181" s="2" customFormat="1" ht="16.5" customHeight="1">
      <c r="A181" s="39"/>
      <c r="B181" s="40"/>
      <c r="C181" s="227" t="s">
        <v>378</v>
      </c>
      <c r="D181" s="227" t="s">
        <v>155</v>
      </c>
      <c r="E181" s="228" t="s">
        <v>1498</v>
      </c>
      <c r="F181" s="229" t="s">
        <v>1499</v>
      </c>
      <c r="G181" s="230" t="s">
        <v>303</v>
      </c>
      <c r="H181" s="231">
        <v>71.5</v>
      </c>
      <c r="I181" s="232"/>
      <c r="J181" s="233">
        <f>ROUND(I181*H181,2)</f>
        <v>0</v>
      </c>
      <c r="K181" s="229" t="s">
        <v>159</v>
      </c>
      <c r="L181" s="45"/>
      <c r="M181" s="234" t="s">
        <v>1</v>
      </c>
      <c r="N181" s="235" t="s">
        <v>42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669</v>
      </c>
      <c r="AT181" s="238" t="s">
        <v>155</v>
      </c>
      <c r="AU181" s="238" t="s">
        <v>87</v>
      </c>
      <c r="AY181" s="18" t="s">
        <v>149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669</v>
      </c>
      <c r="BM181" s="238" t="s">
        <v>583</v>
      </c>
    </row>
    <row r="182" s="2" customFormat="1">
      <c r="A182" s="39"/>
      <c r="B182" s="40"/>
      <c r="C182" s="41"/>
      <c r="D182" s="240" t="s">
        <v>162</v>
      </c>
      <c r="E182" s="41"/>
      <c r="F182" s="241" t="s">
        <v>1500</v>
      </c>
      <c r="G182" s="41"/>
      <c r="H182" s="41"/>
      <c r="I182" s="242"/>
      <c r="J182" s="41"/>
      <c r="K182" s="41"/>
      <c r="L182" s="45"/>
      <c r="M182" s="243"/>
      <c r="N182" s="24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162</v>
      </c>
      <c r="AU182" s="18" t="s">
        <v>87</v>
      </c>
    </row>
    <row r="183" s="14" customFormat="1">
      <c r="A183" s="14"/>
      <c r="B183" s="255"/>
      <c r="C183" s="256"/>
      <c r="D183" s="240" t="s">
        <v>163</v>
      </c>
      <c r="E183" s="257" t="s">
        <v>1</v>
      </c>
      <c r="F183" s="258" t="s">
        <v>1501</v>
      </c>
      <c r="G183" s="256"/>
      <c r="H183" s="259">
        <v>71.5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163</v>
      </c>
      <c r="AU183" s="265" t="s">
        <v>87</v>
      </c>
      <c r="AV183" s="14" t="s">
        <v>87</v>
      </c>
      <c r="AW183" s="14" t="s">
        <v>33</v>
      </c>
      <c r="AX183" s="14" t="s">
        <v>85</v>
      </c>
      <c r="AY183" s="265" t="s">
        <v>149</v>
      </c>
    </row>
    <row r="184" s="2" customFormat="1" ht="16.5" customHeight="1">
      <c r="A184" s="39"/>
      <c r="B184" s="40"/>
      <c r="C184" s="227" t="s">
        <v>385</v>
      </c>
      <c r="D184" s="227" t="s">
        <v>155</v>
      </c>
      <c r="E184" s="228" t="s">
        <v>1502</v>
      </c>
      <c r="F184" s="229" t="s">
        <v>1503</v>
      </c>
      <c r="G184" s="230" t="s">
        <v>485</v>
      </c>
      <c r="H184" s="231">
        <v>1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42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669</v>
      </c>
      <c r="AT184" s="238" t="s">
        <v>155</v>
      </c>
      <c r="AU184" s="238" t="s">
        <v>87</v>
      </c>
      <c r="AY184" s="18" t="s">
        <v>149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669</v>
      </c>
      <c r="BM184" s="238" t="s">
        <v>609</v>
      </c>
    </row>
    <row r="185" s="2" customFormat="1">
      <c r="A185" s="39"/>
      <c r="B185" s="40"/>
      <c r="C185" s="41"/>
      <c r="D185" s="240" t="s">
        <v>162</v>
      </c>
      <c r="E185" s="41"/>
      <c r="F185" s="241" t="s">
        <v>1503</v>
      </c>
      <c r="G185" s="41"/>
      <c r="H185" s="41"/>
      <c r="I185" s="242"/>
      <c r="J185" s="41"/>
      <c r="K185" s="41"/>
      <c r="L185" s="45"/>
      <c r="M185" s="243"/>
      <c r="N185" s="24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162</v>
      </c>
      <c r="AU185" s="18" t="s">
        <v>87</v>
      </c>
    </row>
    <row r="186" s="14" customFormat="1">
      <c r="A186" s="14"/>
      <c r="B186" s="255"/>
      <c r="C186" s="256"/>
      <c r="D186" s="240" t="s">
        <v>163</v>
      </c>
      <c r="E186" s="257" t="s">
        <v>1</v>
      </c>
      <c r="F186" s="258" t="s">
        <v>1504</v>
      </c>
      <c r="G186" s="256"/>
      <c r="H186" s="259">
        <v>1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5" t="s">
        <v>163</v>
      </c>
      <c r="AU186" s="265" t="s">
        <v>87</v>
      </c>
      <c r="AV186" s="14" t="s">
        <v>87</v>
      </c>
      <c r="AW186" s="14" t="s">
        <v>33</v>
      </c>
      <c r="AX186" s="14" t="s">
        <v>85</v>
      </c>
      <c r="AY186" s="265" t="s">
        <v>149</v>
      </c>
    </row>
    <row r="187" s="2" customFormat="1" ht="16.5" customHeight="1">
      <c r="A187" s="39"/>
      <c r="B187" s="40"/>
      <c r="C187" s="280" t="s">
        <v>7</v>
      </c>
      <c r="D187" s="280" t="s">
        <v>398</v>
      </c>
      <c r="E187" s="281" t="s">
        <v>1505</v>
      </c>
      <c r="F187" s="282" t="s">
        <v>1506</v>
      </c>
      <c r="G187" s="283" t="s">
        <v>158</v>
      </c>
      <c r="H187" s="284">
        <v>1</v>
      </c>
      <c r="I187" s="285"/>
      <c r="J187" s="286">
        <f>ROUND(I187*H187,2)</f>
        <v>0</v>
      </c>
      <c r="K187" s="282" t="s">
        <v>1</v>
      </c>
      <c r="L187" s="287"/>
      <c r="M187" s="288" t="s">
        <v>1</v>
      </c>
      <c r="N187" s="289" t="s">
        <v>42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1446</v>
      </c>
      <c r="AT187" s="238" t="s">
        <v>398</v>
      </c>
      <c r="AU187" s="238" t="s">
        <v>87</v>
      </c>
      <c r="AY187" s="18" t="s">
        <v>149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669</v>
      </c>
      <c r="BM187" s="238" t="s">
        <v>622</v>
      </c>
    </row>
    <row r="188" s="2" customFormat="1">
      <c r="A188" s="39"/>
      <c r="B188" s="40"/>
      <c r="C188" s="41"/>
      <c r="D188" s="240" t="s">
        <v>162</v>
      </c>
      <c r="E188" s="41"/>
      <c r="F188" s="241" t="s">
        <v>1506</v>
      </c>
      <c r="G188" s="41"/>
      <c r="H188" s="41"/>
      <c r="I188" s="242"/>
      <c r="J188" s="41"/>
      <c r="K188" s="41"/>
      <c r="L188" s="45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162</v>
      </c>
      <c r="AU188" s="18" t="s">
        <v>87</v>
      </c>
    </row>
    <row r="189" s="14" customFormat="1">
      <c r="A189" s="14"/>
      <c r="B189" s="255"/>
      <c r="C189" s="256"/>
      <c r="D189" s="240" t="s">
        <v>163</v>
      </c>
      <c r="E189" s="257" t="s">
        <v>1</v>
      </c>
      <c r="F189" s="258" t="s">
        <v>1504</v>
      </c>
      <c r="G189" s="256"/>
      <c r="H189" s="259">
        <v>1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163</v>
      </c>
      <c r="AU189" s="265" t="s">
        <v>87</v>
      </c>
      <c r="AV189" s="14" t="s">
        <v>87</v>
      </c>
      <c r="AW189" s="14" t="s">
        <v>33</v>
      </c>
      <c r="AX189" s="14" t="s">
        <v>85</v>
      </c>
      <c r="AY189" s="265" t="s">
        <v>149</v>
      </c>
    </row>
    <row r="190" s="2" customFormat="1" ht="21.75" customHeight="1">
      <c r="A190" s="39"/>
      <c r="B190" s="40"/>
      <c r="C190" s="227" t="s">
        <v>397</v>
      </c>
      <c r="D190" s="227" t="s">
        <v>155</v>
      </c>
      <c r="E190" s="228" t="s">
        <v>1507</v>
      </c>
      <c r="F190" s="229" t="s">
        <v>1508</v>
      </c>
      <c r="G190" s="230" t="s">
        <v>485</v>
      </c>
      <c r="H190" s="231">
        <v>1</v>
      </c>
      <c r="I190" s="232"/>
      <c r="J190" s="233">
        <f>ROUND(I190*H190,2)</f>
        <v>0</v>
      </c>
      <c r="K190" s="229" t="s">
        <v>159</v>
      </c>
      <c r="L190" s="45"/>
      <c r="M190" s="234" t="s">
        <v>1</v>
      </c>
      <c r="N190" s="235" t="s">
        <v>42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669</v>
      </c>
      <c r="AT190" s="238" t="s">
        <v>155</v>
      </c>
      <c r="AU190" s="238" t="s">
        <v>87</v>
      </c>
      <c r="AY190" s="18" t="s">
        <v>149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669</v>
      </c>
      <c r="BM190" s="238" t="s">
        <v>633</v>
      </c>
    </row>
    <row r="191" s="2" customFormat="1">
      <c r="A191" s="39"/>
      <c r="B191" s="40"/>
      <c r="C191" s="41"/>
      <c r="D191" s="240" t="s">
        <v>162</v>
      </c>
      <c r="E191" s="41"/>
      <c r="F191" s="241" t="s">
        <v>1509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162</v>
      </c>
      <c r="AU191" s="18" t="s">
        <v>87</v>
      </c>
    </row>
    <row r="192" s="14" customFormat="1">
      <c r="A192" s="14"/>
      <c r="B192" s="255"/>
      <c r="C192" s="256"/>
      <c r="D192" s="240" t="s">
        <v>163</v>
      </c>
      <c r="E192" s="257" t="s">
        <v>1</v>
      </c>
      <c r="F192" s="258" t="s">
        <v>1510</v>
      </c>
      <c r="G192" s="256"/>
      <c r="H192" s="259">
        <v>1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5" t="s">
        <v>163</v>
      </c>
      <c r="AU192" s="265" t="s">
        <v>87</v>
      </c>
      <c r="AV192" s="14" t="s">
        <v>87</v>
      </c>
      <c r="AW192" s="14" t="s">
        <v>33</v>
      </c>
      <c r="AX192" s="14" t="s">
        <v>85</v>
      </c>
      <c r="AY192" s="265" t="s">
        <v>149</v>
      </c>
    </row>
    <row r="193" s="12" customFormat="1" ht="22.8" customHeight="1">
      <c r="A193" s="12"/>
      <c r="B193" s="211"/>
      <c r="C193" s="212"/>
      <c r="D193" s="213" t="s">
        <v>76</v>
      </c>
      <c r="E193" s="225" t="s">
        <v>1511</v>
      </c>
      <c r="F193" s="225" t="s">
        <v>1512</v>
      </c>
      <c r="G193" s="212"/>
      <c r="H193" s="212"/>
      <c r="I193" s="215"/>
      <c r="J193" s="226">
        <f>BK193</f>
        <v>0</v>
      </c>
      <c r="K193" s="212"/>
      <c r="L193" s="217"/>
      <c r="M193" s="218"/>
      <c r="N193" s="219"/>
      <c r="O193" s="219"/>
      <c r="P193" s="220">
        <f>SUM(P194:P248)</f>
        <v>0</v>
      </c>
      <c r="Q193" s="219"/>
      <c r="R193" s="220">
        <f>SUM(R194:R248)</f>
        <v>1.7722286</v>
      </c>
      <c r="S193" s="219"/>
      <c r="T193" s="221">
        <f>SUM(T194:T248)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2" t="s">
        <v>171</v>
      </c>
      <c r="AT193" s="223" t="s">
        <v>76</v>
      </c>
      <c r="AU193" s="223" t="s">
        <v>85</v>
      </c>
      <c r="AY193" s="222" t="s">
        <v>149</v>
      </c>
      <c r="BK193" s="224">
        <f>SUM(BK194:BK248)</f>
        <v>0</v>
      </c>
    </row>
    <row r="194" s="2" customFormat="1" ht="16.5" customHeight="1">
      <c r="A194" s="39"/>
      <c r="B194" s="40"/>
      <c r="C194" s="227" t="s">
        <v>406</v>
      </c>
      <c r="D194" s="227" t="s">
        <v>155</v>
      </c>
      <c r="E194" s="228" t="s">
        <v>1513</v>
      </c>
      <c r="F194" s="229" t="s">
        <v>1514</v>
      </c>
      <c r="G194" s="230" t="s">
        <v>1515</v>
      </c>
      <c r="H194" s="231">
        <v>0.071999999999999995</v>
      </c>
      <c r="I194" s="232"/>
      <c r="J194" s="233">
        <f>ROUND(I194*H194,2)</f>
        <v>0</v>
      </c>
      <c r="K194" s="229" t="s">
        <v>159</v>
      </c>
      <c r="L194" s="45"/>
      <c r="M194" s="234" t="s">
        <v>1</v>
      </c>
      <c r="N194" s="235" t="s">
        <v>42</v>
      </c>
      <c r="O194" s="92"/>
      <c r="P194" s="236">
        <f>O194*H194</f>
        <v>0</v>
      </c>
      <c r="Q194" s="236">
        <v>0.0088000000000000005</v>
      </c>
      <c r="R194" s="236">
        <f>Q194*H194</f>
        <v>0.00063360000000000001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669</v>
      </c>
      <c r="AT194" s="238" t="s">
        <v>155</v>
      </c>
      <c r="AU194" s="238" t="s">
        <v>87</v>
      </c>
      <c r="AY194" s="18" t="s">
        <v>149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669</v>
      </c>
      <c r="BM194" s="238" t="s">
        <v>642</v>
      </c>
    </row>
    <row r="195" s="2" customFormat="1">
      <c r="A195" s="39"/>
      <c r="B195" s="40"/>
      <c r="C195" s="41"/>
      <c r="D195" s="240" t="s">
        <v>162</v>
      </c>
      <c r="E195" s="41"/>
      <c r="F195" s="241" t="s">
        <v>1516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162</v>
      </c>
      <c r="AU195" s="18" t="s">
        <v>87</v>
      </c>
    </row>
    <row r="196" s="14" customFormat="1">
      <c r="A196" s="14"/>
      <c r="B196" s="255"/>
      <c r="C196" s="256"/>
      <c r="D196" s="240" t="s">
        <v>163</v>
      </c>
      <c r="E196" s="257" t="s">
        <v>1</v>
      </c>
      <c r="F196" s="258" t="s">
        <v>1517</v>
      </c>
      <c r="G196" s="256"/>
      <c r="H196" s="259">
        <v>0.071999999999999995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5" t="s">
        <v>163</v>
      </c>
      <c r="AU196" s="265" t="s">
        <v>87</v>
      </c>
      <c r="AV196" s="14" t="s">
        <v>87</v>
      </c>
      <c r="AW196" s="14" t="s">
        <v>33</v>
      </c>
      <c r="AX196" s="14" t="s">
        <v>85</v>
      </c>
      <c r="AY196" s="265" t="s">
        <v>149</v>
      </c>
    </row>
    <row r="197" s="2" customFormat="1" ht="16.5" customHeight="1">
      <c r="A197" s="39"/>
      <c r="B197" s="40"/>
      <c r="C197" s="227" t="s">
        <v>418</v>
      </c>
      <c r="D197" s="227" t="s">
        <v>155</v>
      </c>
      <c r="E197" s="228" t="s">
        <v>1518</v>
      </c>
      <c r="F197" s="229" t="s">
        <v>1519</v>
      </c>
      <c r="G197" s="230" t="s">
        <v>319</v>
      </c>
      <c r="H197" s="231">
        <v>1.71</v>
      </c>
      <c r="I197" s="232"/>
      <c r="J197" s="233">
        <f>ROUND(I197*H197,2)</f>
        <v>0</v>
      </c>
      <c r="K197" s="229" t="s">
        <v>159</v>
      </c>
      <c r="L197" s="45"/>
      <c r="M197" s="234" t="s">
        <v>1</v>
      </c>
      <c r="N197" s="235" t="s">
        <v>42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669</v>
      </c>
      <c r="AT197" s="238" t="s">
        <v>155</v>
      </c>
      <c r="AU197" s="238" t="s">
        <v>87</v>
      </c>
      <c r="AY197" s="18" t="s">
        <v>149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669</v>
      </c>
      <c r="BM197" s="238" t="s">
        <v>652</v>
      </c>
    </row>
    <row r="198" s="2" customFormat="1">
      <c r="A198" s="39"/>
      <c r="B198" s="40"/>
      <c r="C198" s="41"/>
      <c r="D198" s="240" t="s">
        <v>162</v>
      </c>
      <c r="E198" s="41"/>
      <c r="F198" s="241" t="s">
        <v>1520</v>
      </c>
      <c r="G198" s="41"/>
      <c r="H198" s="41"/>
      <c r="I198" s="242"/>
      <c r="J198" s="41"/>
      <c r="K198" s="41"/>
      <c r="L198" s="45"/>
      <c r="M198" s="243"/>
      <c r="N198" s="24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162</v>
      </c>
      <c r="AU198" s="18" t="s">
        <v>87</v>
      </c>
    </row>
    <row r="199" s="14" customFormat="1">
      <c r="A199" s="14"/>
      <c r="B199" s="255"/>
      <c r="C199" s="256"/>
      <c r="D199" s="240" t="s">
        <v>163</v>
      </c>
      <c r="E199" s="257" t="s">
        <v>1</v>
      </c>
      <c r="F199" s="258" t="s">
        <v>1521</v>
      </c>
      <c r="G199" s="256"/>
      <c r="H199" s="259">
        <v>1.71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5" t="s">
        <v>163</v>
      </c>
      <c r="AU199" s="265" t="s">
        <v>87</v>
      </c>
      <c r="AV199" s="14" t="s">
        <v>87</v>
      </c>
      <c r="AW199" s="14" t="s">
        <v>33</v>
      </c>
      <c r="AX199" s="14" t="s">
        <v>85</v>
      </c>
      <c r="AY199" s="265" t="s">
        <v>149</v>
      </c>
    </row>
    <row r="200" s="2" customFormat="1" ht="16.5" customHeight="1">
      <c r="A200" s="39"/>
      <c r="B200" s="40"/>
      <c r="C200" s="227" t="s">
        <v>427</v>
      </c>
      <c r="D200" s="227" t="s">
        <v>155</v>
      </c>
      <c r="E200" s="228" t="s">
        <v>1522</v>
      </c>
      <c r="F200" s="229" t="s">
        <v>1523</v>
      </c>
      <c r="G200" s="230" t="s">
        <v>319</v>
      </c>
      <c r="H200" s="231">
        <v>0.75</v>
      </c>
      <c r="I200" s="232"/>
      <c r="J200" s="233">
        <f>ROUND(I200*H200,2)</f>
        <v>0</v>
      </c>
      <c r="K200" s="229" t="s">
        <v>159</v>
      </c>
      <c r="L200" s="45"/>
      <c r="M200" s="234" t="s">
        <v>1</v>
      </c>
      <c r="N200" s="235" t="s">
        <v>42</v>
      </c>
      <c r="O200" s="92"/>
      <c r="P200" s="236">
        <f>O200*H200</f>
        <v>0</v>
      </c>
      <c r="Q200" s="236">
        <v>2.3010199999999998</v>
      </c>
      <c r="R200" s="236">
        <f>Q200*H200</f>
        <v>1.725765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669</v>
      </c>
      <c r="AT200" s="238" t="s">
        <v>155</v>
      </c>
      <c r="AU200" s="238" t="s">
        <v>87</v>
      </c>
      <c r="AY200" s="18" t="s">
        <v>149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669</v>
      </c>
      <c r="BM200" s="238" t="s">
        <v>661</v>
      </c>
    </row>
    <row r="201" s="2" customFormat="1">
      <c r="A201" s="39"/>
      <c r="B201" s="40"/>
      <c r="C201" s="41"/>
      <c r="D201" s="240" t="s">
        <v>162</v>
      </c>
      <c r="E201" s="41"/>
      <c r="F201" s="241" t="s">
        <v>1524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162</v>
      </c>
      <c r="AU201" s="18" t="s">
        <v>87</v>
      </c>
    </row>
    <row r="202" s="14" customFormat="1">
      <c r="A202" s="14"/>
      <c r="B202" s="255"/>
      <c r="C202" s="256"/>
      <c r="D202" s="240" t="s">
        <v>163</v>
      </c>
      <c r="E202" s="257" t="s">
        <v>1</v>
      </c>
      <c r="F202" s="258" t="s">
        <v>1525</v>
      </c>
      <c r="G202" s="256"/>
      <c r="H202" s="259">
        <v>0.75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5" t="s">
        <v>163</v>
      </c>
      <c r="AU202" s="265" t="s">
        <v>87</v>
      </c>
      <c r="AV202" s="14" t="s">
        <v>87</v>
      </c>
      <c r="AW202" s="14" t="s">
        <v>33</v>
      </c>
      <c r="AX202" s="14" t="s">
        <v>85</v>
      </c>
      <c r="AY202" s="265" t="s">
        <v>149</v>
      </c>
    </row>
    <row r="203" s="13" customFormat="1">
      <c r="A203" s="13"/>
      <c r="B203" s="245"/>
      <c r="C203" s="246"/>
      <c r="D203" s="240" t="s">
        <v>163</v>
      </c>
      <c r="E203" s="247" t="s">
        <v>1</v>
      </c>
      <c r="F203" s="248" t="s">
        <v>1526</v>
      </c>
      <c r="G203" s="246"/>
      <c r="H203" s="247" t="s">
        <v>1</v>
      </c>
      <c r="I203" s="249"/>
      <c r="J203" s="246"/>
      <c r="K203" s="246"/>
      <c r="L203" s="250"/>
      <c r="M203" s="251"/>
      <c r="N203" s="252"/>
      <c r="O203" s="252"/>
      <c r="P203" s="252"/>
      <c r="Q203" s="252"/>
      <c r="R203" s="252"/>
      <c r="S203" s="252"/>
      <c r="T203" s="25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4" t="s">
        <v>163</v>
      </c>
      <c r="AU203" s="254" t="s">
        <v>87</v>
      </c>
      <c r="AV203" s="13" t="s">
        <v>85</v>
      </c>
      <c r="AW203" s="13" t="s">
        <v>33</v>
      </c>
      <c r="AX203" s="13" t="s">
        <v>77</v>
      </c>
      <c r="AY203" s="254" t="s">
        <v>149</v>
      </c>
    </row>
    <row r="204" s="2" customFormat="1" ht="16.5" customHeight="1">
      <c r="A204" s="39"/>
      <c r="B204" s="40"/>
      <c r="C204" s="280" t="s">
        <v>432</v>
      </c>
      <c r="D204" s="280" t="s">
        <v>398</v>
      </c>
      <c r="E204" s="281" t="s">
        <v>1527</v>
      </c>
      <c r="F204" s="282" t="s">
        <v>1528</v>
      </c>
      <c r="G204" s="283" t="s">
        <v>485</v>
      </c>
      <c r="H204" s="284">
        <v>3</v>
      </c>
      <c r="I204" s="285"/>
      <c r="J204" s="286">
        <f>ROUND(I204*H204,2)</f>
        <v>0</v>
      </c>
      <c r="K204" s="282" t="s">
        <v>1</v>
      </c>
      <c r="L204" s="287"/>
      <c r="M204" s="288" t="s">
        <v>1</v>
      </c>
      <c r="N204" s="289" t="s">
        <v>42</v>
      </c>
      <c r="O204" s="92"/>
      <c r="P204" s="236">
        <f>O204*H204</f>
        <v>0</v>
      </c>
      <c r="Q204" s="236">
        <v>0.01311</v>
      </c>
      <c r="R204" s="236">
        <f>Q204*H204</f>
        <v>0.039330000000000004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1446</v>
      </c>
      <c r="AT204" s="238" t="s">
        <v>398</v>
      </c>
      <c r="AU204" s="238" t="s">
        <v>87</v>
      </c>
      <c r="AY204" s="18" t="s">
        <v>149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669</v>
      </c>
      <c r="BM204" s="238" t="s">
        <v>1529</v>
      </c>
    </row>
    <row r="205" s="2" customFormat="1">
      <c r="A205" s="39"/>
      <c r="B205" s="40"/>
      <c r="C205" s="41"/>
      <c r="D205" s="240" t="s">
        <v>162</v>
      </c>
      <c r="E205" s="41"/>
      <c r="F205" s="241" t="s">
        <v>1528</v>
      </c>
      <c r="G205" s="41"/>
      <c r="H205" s="41"/>
      <c r="I205" s="242"/>
      <c r="J205" s="41"/>
      <c r="K205" s="41"/>
      <c r="L205" s="45"/>
      <c r="M205" s="243"/>
      <c r="N205" s="24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162</v>
      </c>
      <c r="AU205" s="18" t="s">
        <v>87</v>
      </c>
    </row>
    <row r="206" s="14" customFormat="1">
      <c r="A206" s="14"/>
      <c r="B206" s="255"/>
      <c r="C206" s="256"/>
      <c r="D206" s="240" t="s">
        <v>163</v>
      </c>
      <c r="E206" s="257" t="s">
        <v>1</v>
      </c>
      <c r="F206" s="258" t="s">
        <v>1530</v>
      </c>
      <c r="G206" s="256"/>
      <c r="H206" s="259">
        <v>3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5" t="s">
        <v>163</v>
      </c>
      <c r="AU206" s="265" t="s">
        <v>87</v>
      </c>
      <c r="AV206" s="14" t="s">
        <v>87</v>
      </c>
      <c r="AW206" s="14" t="s">
        <v>33</v>
      </c>
      <c r="AX206" s="14" t="s">
        <v>85</v>
      </c>
      <c r="AY206" s="265" t="s">
        <v>149</v>
      </c>
    </row>
    <row r="207" s="2" customFormat="1" ht="16.5" customHeight="1">
      <c r="A207" s="39"/>
      <c r="B207" s="40"/>
      <c r="C207" s="227" t="s">
        <v>438</v>
      </c>
      <c r="D207" s="227" t="s">
        <v>155</v>
      </c>
      <c r="E207" s="228" t="s">
        <v>1531</v>
      </c>
      <c r="F207" s="229" t="s">
        <v>1532</v>
      </c>
      <c r="G207" s="230" t="s">
        <v>319</v>
      </c>
      <c r="H207" s="231">
        <v>4.21</v>
      </c>
      <c r="I207" s="232"/>
      <c r="J207" s="233">
        <f>ROUND(I207*H207,2)</f>
        <v>0</v>
      </c>
      <c r="K207" s="229" t="s">
        <v>159</v>
      </c>
      <c r="L207" s="45"/>
      <c r="M207" s="234" t="s">
        <v>1</v>
      </c>
      <c r="N207" s="235" t="s">
        <v>42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669</v>
      </c>
      <c r="AT207" s="238" t="s">
        <v>155</v>
      </c>
      <c r="AU207" s="238" t="s">
        <v>87</v>
      </c>
      <c r="AY207" s="18" t="s">
        <v>149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669</v>
      </c>
      <c r="BM207" s="238" t="s">
        <v>669</v>
      </c>
    </row>
    <row r="208" s="2" customFormat="1">
      <c r="A208" s="39"/>
      <c r="B208" s="40"/>
      <c r="C208" s="41"/>
      <c r="D208" s="240" t="s">
        <v>162</v>
      </c>
      <c r="E208" s="41"/>
      <c r="F208" s="241" t="s">
        <v>1533</v>
      </c>
      <c r="G208" s="41"/>
      <c r="H208" s="41"/>
      <c r="I208" s="242"/>
      <c r="J208" s="41"/>
      <c r="K208" s="41"/>
      <c r="L208" s="45"/>
      <c r="M208" s="243"/>
      <c r="N208" s="244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162</v>
      </c>
      <c r="AU208" s="18" t="s">
        <v>87</v>
      </c>
    </row>
    <row r="209" s="13" customFormat="1">
      <c r="A209" s="13"/>
      <c r="B209" s="245"/>
      <c r="C209" s="246"/>
      <c r="D209" s="240" t="s">
        <v>163</v>
      </c>
      <c r="E209" s="247" t="s">
        <v>1</v>
      </c>
      <c r="F209" s="248" t="s">
        <v>1534</v>
      </c>
      <c r="G209" s="246"/>
      <c r="H209" s="247" t="s">
        <v>1</v>
      </c>
      <c r="I209" s="249"/>
      <c r="J209" s="246"/>
      <c r="K209" s="246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163</v>
      </c>
      <c r="AU209" s="254" t="s">
        <v>87</v>
      </c>
      <c r="AV209" s="13" t="s">
        <v>85</v>
      </c>
      <c r="AW209" s="13" t="s">
        <v>33</v>
      </c>
      <c r="AX209" s="13" t="s">
        <v>77</v>
      </c>
      <c r="AY209" s="254" t="s">
        <v>149</v>
      </c>
    </row>
    <row r="210" s="13" customFormat="1">
      <c r="A210" s="13"/>
      <c r="B210" s="245"/>
      <c r="C210" s="246"/>
      <c r="D210" s="240" t="s">
        <v>163</v>
      </c>
      <c r="E210" s="247" t="s">
        <v>1</v>
      </c>
      <c r="F210" s="248" t="s">
        <v>1535</v>
      </c>
      <c r="G210" s="246"/>
      <c r="H210" s="247" t="s">
        <v>1</v>
      </c>
      <c r="I210" s="249"/>
      <c r="J210" s="246"/>
      <c r="K210" s="246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163</v>
      </c>
      <c r="AU210" s="254" t="s">
        <v>87</v>
      </c>
      <c r="AV210" s="13" t="s">
        <v>85</v>
      </c>
      <c r="AW210" s="13" t="s">
        <v>33</v>
      </c>
      <c r="AX210" s="13" t="s">
        <v>77</v>
      </c>
      <c r="AY210" s="254" t="s">
        <v>149</v>
      </c>
    </row>
    <row r="211" s="14" customFormat="1">
      <c r="A211" s="14"/>
      <c r="B211" s="255"/>
      <c r="C211" s="256"/>
      <c r="D211" s="240" t="s">
        <v>163</v>
      </c>
      <c r="E211" s="257" t="s">
        <v>1</v>
      </c>
      <c r="F211" s="258" t="s">
        <v>1536</v>
      </c>
      <c r="G211" s="256"/>
      <c r="H211" s="259">
        <v>0.95999999999999996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5" t="s">
        <v>163</v>
      </c>
      <c r="AU211" s="265" t="s">
        <v>87</v>
      </c>
      <c r="AV211" s="14" t="s">
        <v>87</v>
      </c>
      <c r="AW211" s="14" t="s">
        <v>33</v>
      </c>
      <c r="AX211" s="14" t="s">
        <v>77</v>
      </c>
      <c r="AY211" s="265" t="s">
        <v>149</v>
      </c>
    </row>
    <row r="212" s="13" customFormat="1">
      <c r="A212" s="13"/>
      <c r="B212" s="245"/>
      <c r="C212" s="246"/>
      <c r="D212" s="240" t="s">
        <v>163</v>
      </c>
      <c r="E212" s="247" t="s">
        <v>1</v>
      </c>
      <c r="F212" s="248" t="s">
        <v>1537</v>
      </c>
      <c r="G212" s="246"/>
      <c r="H212" s="247" t="s">
        <v>1</v>
      </c>
      <c r="I212" s="249"/>
      <c r="J212" s="246"/>
      <c r="K212" s="246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163</v>
      </c>
      <c r="AU212" s="254" t="s">
        <v>87</v>
      </c>
      <c r="AV212" s="13" t="s">
        <v>85</v>
      </c>
      <c r="AW212" s="13" t="s">
        <v>33</v>
      </c>
      <c r="AX212" s="13" t="s">
        <v>77</v>
      </c>
      <c r="AY212" s="254" t="s">
        <v>149</v>
      </c>
    </row>
    <row r="213" s="14" customFormat="1">
      <c r="A213" s="14"/>
      <c r="B213" s="255"/>
      <c r="C213" s="256"/>
      <c r="D213" s="240" t="s">
        <v>163</v>
      </c>
      <c r="E213" s="257" t="s">
        <v>1</v>
      </c>
      <c r="F213" s="258" t="s">
        <v>1538</v>
      </c>
      <c r="G213" s="256"/>
      <c r="H213" s="259">
        <v>3.25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163</v>
      </c>
      <c r="AU213" s="265" t="s">
        <v>87</v>
      </c>
      <c r="AV213" s="14" t="s">
        <v>87</v>
      </c>
      <c r="AW213" s="14" t="s">
        <v>33</v>
      </c>
      <c r="AX213" s="14" t="s">
        <v>77</v>
      </c>
      <c r="AY213" s="265" t="s">
        <v>149</v>
      </c>
    </row>
    <row r="214" s="15" customFormat="1">
      <c r="A214" s="15"/>
      <c r="B214" s="269"/>
      <c r="C214" s="270"/>
      <c r="D214" s="240" t="s">
        <v>163</v>
      </c>
      <c r="E214" s="271" t="s">
        <v>1</v>
      </c>
      <c r="F214" s="272" t="s">
        <v>290</v>
      </c>
      <c r="G214" s="270"/>
      <c r="H214" s="273">
        <v>4.21</v>
      </c>
      <c r="I214" s="274"/>
      <c r="J214" s="270"/>
      <c r="K214" s="270"/>
      <c r="L214" s="275"/>
      <c r="M214" s="276"/>
      <c r="N214" s="277"/>
      <c r="O214" s="277"/>
      <c r="P214" s="277"/>
      <c r="Q214" s="277"/>
      <c r="R214" s="277"/>
      <c r="S214" s="277"/>
      <c r="T214" s="278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9" t="s">
        <v>163</v>
      </c>
      <c r="AU214" s="279" t="s">
        <v>87</v>
      </c>
      <c r="AV214" s="15" t="s">
        <v>148</v>
      </c>
      <c r="AW214" s="15" t="s">
        <v>33</v>
      </c>
      <c r="AX214" s="15" t="s">
        <v>85</v>
      </c>
      <c r="AY214" s="279" t="s">
        <v>149</v>
      </c>
    </row>
    <row r="215" s="2" customFormat="1" ht="16.5" customHeight="1">
      <c r="A215" s="39"/>
      <c r="B215" s="40"/>
      <c r="C215" s="227" t="s">
        <v>444</v>
      </c>
      <c r="D215" s="227" t="s">
        <v>155</v>
      </c>
      <c r="E215" s="228" t="s">
        <v>1539</v>
      </c>
      <c r="F215" s="229" t="s">
        <v>1540</v>
      </c>
      <c r="G215" s="230" t="s">
        <v>303</v>
      </c>
      <c r="H215" s="231">
        <v>65</v>
      </c>
      <c r="I215" s="232"/>
      <c r="J215" s="233">
        <f>ROUND(I215*H215,2)</f>
        <v>0</v>
      </c>
      <c r="K215" s="229" t="s">
        <v>159</v>
      </c>
      <c r="L215" s="45"/>
      <c r="M215" s="234" t="s">
        <v>1</v>
      </c>
      <c r="N215" s="235" t="s">
        <v>42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669</v>
      </c>
      <c r="AT215" s="238" t="s">
        <v>155</v>
      </c>
      <c r="AU215" s="238" t="s">
        <v>87</v>
      </c>
      <c r="AY215" s="18" t="s">
        <v>149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669</v>
      </c>
      <c r="BM215" s="238" t="s">
        <v>679</v>
      </c>
    </row>
    <row r="216" s="2" customFormat="1">
      <c r="A216" s="39"/>
      <c r="B216" s="40"/>
      <c r="C216" s="41"/>
      <c r="D216" s="240" t="s">
        <v>162</v>
      </c>
      <c r="E216" s="41"/>
      <c r="F216" s="241" t="s">
        <v>1541</v>
      </c>
      <c r="G216" s="41"/>
      <c r="H216" s="41"/>
      <c r="I216" s="242"/>
      <c r="J216" s="41"/>
      <c r="K216" s="41"/>
      <c r="L216" s="45"/>
      <c r="M216" s="243"/>
      <c r="N216" s="244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162</v>
      </c>
      <c r="AU216" s="18" t="s">
        <v>87</v>
      </c>
    </row>
    <row r="217" s="14" customFormat="1">
      <c r="A217" s="14"/>
      <c r="B217" s="255"/>
      <c r="C217" s="256"/>
      <c r="D217" s="240" t="s">
        <v>163</v>
      </c>
      <c r="E217" s="257" t="s">
        <v>1</v>
      </c>
      <c r="F217" s="258" t="s">
        <v>1542</v>
      </c>
      <c r="G217" s="256"/>
      <c r="H217" s="259">
        <v>65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5" t="s">
        <v>163</v>
      </c>
      <c r="AU217" s="265" t="s">
        <v>87</v>
      </c>
      <c r="AV217" s="14" t="s">
        <v>87</v>
      </c>
      <c r="AW217" s="14" t="s">
        <v>33</v>
      </c>
      <c r="AX217" s="14" t="s">
        <v>85</v>
      </c>
      <c r="AY217" s="265" t="s">
        <v>149</v>
      </c>
    </row>
    <row r="218" s="13" customFormat="1">
      <c r="A218" s="13"/>
      <c r="B218" s="245"/>
      <c r="C218" s="246"/>
      <c r="D218" s="240" t="s">
        <v>163</v>
      </c>
      <c r="E218" s="247" t="s">
        <v>1</v>
      </c>
      <c r="F218" s="248" t="s">
        <v>1543</v>
      </c>
      <c r="G218" s="246"/>
      <c r="H218" s="247" t="s">
        <v>1</v>
      </c>
      <c r="I218" s="249"/>
      <c r="J218" s="246"/>
      <c r="K218" s="246"/>
      <c r="L218" s="250"/>
      <c r="M218" s="251"/>
      <c r="N218" s="252"/>
      <c r="O218" s="252"/>
      <c r="P218" s="252"/>
      <c r="Q218" s="252"/>
      <c r="R218" s="252"/>
      <c r="S218" s="252"/>
      <c r="T218" s="25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4" t="s">
        <v>163</v>
      </c>
      <c r="AU218" s="254" t="s">
        <v>87</v>
      </c>
      <c r="AV218" s="13" t="s">
        <v>85</v>
      </c>
      <c r="AW218" s="13" t="s">
        <v>33</v>
      </c>
      <c r="AX218" s="13" t="s">
        <v>77</v>
      </c>
      <c r="AY218" s="254" t="s">
        <v>149</v>
      </c>
    </row>
    <row r="219" s="2" customFormat="1" ht="16.5" customHeight="1">
      <c r="A219" s="39"/>
      <c r="B219" s="40"/>
      <c r="C219" s="227" t="s">
        <v>450</v>
      </c>
      <c r="D219" s="227" t="s">
        <v>155</v>
      </c>
      <c r="E219" s="228" t="s">
        <v>1544</v>
      </c>
      <c r="F219" s="229" t="s">
        <v>1545</v>
      </c>
      <c r="G219" s="230" t="s">
        <v>319</v>
      </c>
      <c r="H219" s="231">
        <v>0.75</v>
      </c>
      <c r="I219" s="232"/>
      <c r="J219" s="233">
        <f>ROUND(I219*H219,2)</f>
        <v>0</v>
      </c>
      <c r="K219" s="229" t="s">
        <v>159</v>
      </c>
      <c r="L219" s="45"/>
      <c r="M219" s="234" t="s">
        <v>1</v>
      </c>
      <c r="N219" s="235" t="s">
        <v>42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669</v>
      </c>
      <c r="AT219" s="238" t="s">
        <v>155</v>
      </c>
      <c r="AU219" s="238" t="s">
        <v>87</v>
      </c>
      <c r="AY219" s="18" t="s">
        <v>149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669</v>
      </c>
      <c r="BM219" s="238" t="s">
        <v>1546</v>
      </c>
    </row>
    <row r="220" s="2" customFormat="1">
      <c r="A220" s="39"/>
      <c r="B220" s="40"/>
      <c r="C220" s="41"/>
      <c r="D220" s="240" t="s">
        <v>162</v>
      </c>
      <c r="E220" s="41"/>
      <c r="F220" s="241" t="s">
        <v>1547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162</v>
      </c>
      <c r="AU220" s="18" t="s">
        <v>87</v>
      </c>
    </row>
    <row r="221" s="14" customFormat="1">
      <c r="A221" s="14"/>
      <c r="B221" s="255"/>
      <c r="C221" s="256"/>
      <c r="D221" s="240" t="s">
        <v>163</v>
      </c>
      <c r="E221" s="257" t="s">
        <v>1</v>
      </c>
      <c r="F221" s="258" t="s">
        <v>1548</v>
      </c>
      <c r="G221" s="256"/>
      <c r="H221" s="259">
        <v>0.75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5" t="s">
        <v>163</v>
      </c>
      <c r="AU221" s="265" t="s">
        <v>87</v>
      </c>
      <c r="AV221" s="14" t="s">
        <v>87</v>
      </c>
      <c r="AW221" s="14" t="s">
        <v>33</v>
      </c>
      <c r="AX221" s="14" t="s">
        <v>85</v>
      </c>
      <c r="AY221" s="265" t="s">
        <v>149</v>
      </c>
    </row>
    <row r="222" s="2" customFormat="1" ht="16.5" customHeight="1">
      <c r="A222" s="39"/>
      <c r="B222" s="40"/>
      <c r="C222" s="227" t="s">
        <v>456</v>
      </c>
      <c r="D222" s="227" t="s">
        <v>155</v>
      </c>
      <c r="E222" s="228" t="s">
        <v>1549</v>
      </c>
      <c r="F222" s="229" t="s">
        <v>1550</v>
      </c>
      <c r="G222" s="230" t="s">
        <v>303</v>
      </c>
      <c r="H222" s="231">
        <v>65</v>
      </c>
      <c r="I222" s="232"/>
      <c r="J222" s="233">
        <f>ROUND(I222*H222,2)</f>
        <v>0</v>
      </c>
      <c r="K222" s="229" t="s">
        <v>159</v>
      </c>
      <c r="L222" s="45"/>
      <c r="M222" s="234" t="s">
        <v>1</v>
      </c>
      <c r="N222" s="235" t="s">
        <v>42</v>
      </c>
      <c r="O222" s="92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669</v>
      </c>
      <c r="AT222" s="238" t="s">
        <v>155</v>
      </c>
      <c r="AU222" s="238" t="s">
        <v>87</v>
      </c>
      <c r="AY222" s="18" t="s">
        <v>149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85</v>
      </c>
      <c r="BK222" s="239">
        <f>ROUND(I222*H222,2)</f>
        <v>0</v>
      </c>
      <c r="BL222" s="18" t="s">
        <v>669</v>
      </c>
      <c r="BM222" s="238" t="s">
        <v>1551</v>
      </c>
    </row>
    <row r="223" s="2" customFormat="1">
      <c r="A223" s="39"/>
      <c r="B223" s="40"/>
      <c r="C223" s="41"/>
      <c r="D223" s="240" t="s">
        <v>162</v>
      </c>
      <c r="E223" s="41"/>
      <c r="F223" s="241" t="s">
        <v>1552</v>
      </c>
      <c r="G223" s="41"/>
      <c r="H223" s="41"/>
      <c r="I223" s="242"/>
      <c r="J223" s="41"/>
      <c r="K223" s="41"/>
      <c r="L223" s="45"/>
      <c r="M223" s="243"/>
      <c r="N223" s="244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162</v>
      </c>
      <c r="AU223" s="18" t="s">
        <v>87</v>
      </c>
    </row>
    <row r="224" s="13" customFormat="1">
      <c r="A224" s="13"/>
      <c r="B224" s="245"/>
      <c r="C224" s="246"/>
      <c r="D224" s="240" t="s">
        <v>163</v>
      </c>
      <c r="E224" s="247" t="s">
        <v>1</v>
      </c>
      <c r="F224" s="248" t="s">
        <v>1553</v>
      </c>
      <c r="G224" s="246"/>
      <c r="H224" s="247" t="s">
        <v>1</v>
      </c>
      <c r="I224" s="249"/>
      <c r="J224" s="246"/>
      <c r="K224" s="246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163</v>
      </c>
      <c r="AU224" s="254" t="s">
        <v>87</v>
      </c>
      <c r="AV224" s="13" t="s">
        <v>85</v>
      </c>
      <c r="AW224" s="13" t="s">
        <v>33</v>
      </c>
      <c r="AX224" s="13" t="s">
        <v>77</v>
      </c>
      <c r="AY224" s="254" t="s">
        <v>149</v>
      </c>
    </row>
    <row r="225" s="14" customFormat="1">
      <c r="A225" s="14"/>
      <c r="B225" s="255"/>
      <c r="C225" s="256"/>
      <c r="D225" s="240" t="s">
        <v>163</v>
      </c>
      <c r="E225" s="257" t="s">
        <v>1</v>
      </c>
      <c r="F225" s="258" t="s">
        <v>1554</v>
      </c>
      <c r="G225" s="256"/>
      <c r="H225" s="259">
        <v>65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163</v>
      </c>
      <c r="AU225" s="265" t="s">
        <v>87</v>
      </c>
      <c r="AV225" s="14" t="s">
        <v>87</v>
      </c>
      <c r="AW225" s="14" t="s">
        <v>33</v>
      </c>
      <c r="AX225" s="14" t="s">
        <v>85</v>
      </c>
      <c r="AY225" s="265" t="s">
        <v>149</v>
      </c>
    </row>
    <row r="226" s="2" customFormat="1" ht="16.5" customHeight="1">
      <c r="A226" s="39"/>
      <c r="B226" s="40"/>
      <c r="C226" s="227" t="s">
        <v>462</v>
      </c>
      <c r="D226" s="227" t="s">
        <v>155</v>
      </c>
      <c r="E226" s="228" t="s">
        <v>1555</v>
      </c>
      <c r="F226" s="229" t="s">
        <v>1556</v>
      </c>
      <c r="G226" s="230" t="s">
        <v>303</v>
      </c>
      <c r="H226" s="231">
        <v>65</v>
      </c>
      <c r="I226" s="232"/>
      <c r="J226" s="233">
        <f>ROUND(I226*H226,2)</f>
        <v>0</v>
      </c>
      <c r="K226" s="229" t="s">
        <v>159</v>
      </c>
      <c r="L226" s="45"/>
      <c r="M226" s="234" t="s">
        <v>1</v>
      </c>
      <c r="N226" s="235" t="s">
        <v>42</v>
      </c>
      <c r="O226" s="92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669</v>
      </c>
      <c r="AT226" s="238" t="s">
        <v>155</v>
      </c>
      <c r="AU226" s="238" t="s">
        <v>87</v>
      </c>
      <c r="AY226" s="18" t="s">
        <v>149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85</v>
      </c>
      <c r="BK226" s="239">
        <f>ROUND(I226*H226,2)</f>
        <v>0</v>
      </c>
      <c r="BL226" s="18" t="s">
        <v>669</v>
      </c>
      <c r="BM226" s="238" t="s">
        <v>725</v>
      </c>
    </row>
    <row r="227" s="2" customFormat="1">
      <c r="A227" s="39"/>
      <c r="B227" s="40"/>
      <c r="C227" s="41"/>
      <c r="D227" s="240" t="s">
        <v>162</v>
      </c>
      <c r="E227" s="41"/>
      <c r="F227" s="241" t="s">
        <v>1557</v>
      </c>
      <c r="G227" s="41"/>
      <c r="H227" s="41"/>
      <c r="I227" s="242"/>
      <c r="J227" s="41"/>
      <c r="K227" s="41"/>
      <c r="L227" s="45"/>
      <c r="M227" s="243"/>
      <c r="N227" s="244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162</v>
      </c>
      <c r="AU227" s="18" t="s">
        <v>87</v>
      </c>
    </row>
    <row r="228" s="14" customFormat="1">
      <c r="A228" s="14"/>
      <c r="B228" s="255"/>
      <c r="C228" s="256"/>
      <c r="D228" s="240" t="s">
        <v>163</v>
      </c>
      <c r="E228" s="257" t="s">
        <v>1</v>
      </c>
      <c r="F228" s="258" t="s">
        <v>1558</v>
      </c>
      <c r="G228" s="256"/>
      <c r="H228" s="259">
        <v>65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5" t="s">
        <v>163</v>
      </c>
      <c r="AU228" s="265" t="s">
        <v>87</v>
      </c>
      <c r="AV228" s="14" t="s">
        <v>87</v>
      </c>
      <c r="AW228" s="14" t="s">
        <v>33</v>
      </c>
      <c r="AX228" s="14" t="s">
        <v>85</v>
      </c>
      <c r="AY228" s="265" t="s">
        <v>149</v>
      </c>
    </row>
    <row r="229" s="2" customFormat="1" ht="16.5" customHeight="1">
      <c r="A229" s="39"/>
      <c r="B229" s="40"/>
      <c r="C229" s="227" t="s">
        <v>469</v>
      </c>
      <c r="D229" s="227" t="s">
        <v>155</v>
      </c>
      <c r="E229" s="228" t="s">
        <v>1559</v>
      </c>
      <c r="F229" s="229" t="s">
        <v>1560</v>
      </c>
      <c r="G229" s="230" t="s">
        <v>303</v>
      </c>
      <c r="H229" s="231">
        <v>65</v>
      </c>
      <c r="I229" s="232"/>
      <c r="J229" s="233">
        <f>ROUND(I229*H229,2)</f>
        <v>0</v>
      </c>
      <c r="K229" s="229" t="s">
        <v>159</v>
      </c>
      <c r="L229" s="45"/>
      <c r="M229" s="234" t="s">
        <v>1</v>
      </c>
      <c r="N229" s="235" t="s">
        <v>42</v>
      </c>
      <c r="O229" s="92"/>
      <c r="P229" s="236">
        <f>O229*H229</f>
        <v>0</v>
      </c>
      <c r="Q229" s="236">
        <v>9.0000000000000006E-05</v>
      </c>
      <c r="R229" s="236">
        <f>Q229*H229</f>
        <v>0.0058500000000000002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669</v>
      </c>
      <c r="AT229" s="238" t="s">
        <v>155</v>
      </c>
      <c r="AU229" s="238" t="s">
        <v>87</v>
      </c>
      <c r="AY229" s="18" t="s">
        <v>149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669</v>
      </c>
      <c r="BM229" s="238" t="s">
        <v>713</v>
      </c>
    </row>
    <row r="230" s="2" customFormat="1">
      <c r="A230" s="39"/>
      <c r="B230" s="40"/>
      <c r="C230" s="41"/>
      <c r="D230" s="240" t="s">
        <v>162</v>
      </c>
      <c r="E230" s="41"/>
      <c r="F230" s="241" t="s">
        <v>1561</v>
      </c>
      <c r="G230" s="41"/>
      <c r="H230" s="41"/>
      <c r="I230" s="242"/>
      <c r="J230" s="41"/>
      <c r="K230" s="41"/>
      <c r="L230" s="45"/>
      <c r="M230" s="243"/>
      <c r="N230" s="24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162</v>
      </c>
      <c r="AU230" s="18" t="s">
        <v>87</v>
      </c>
    </row>
    <row r="231" s="14" customFormat="1">
      <c r="A231" s="14"/>
      <c r="B231" s="255"/>
      <c r="C231" s="256"/>
      <c r="D231" s="240" t="s">
        <v>163</v>
      </c>
      <c r="E231" s="257" t="s">
        <v>1</v>
      </c>
      <c r="F231" s="258" t="s">
        <v>1562</v>
      </c>
      <c r="G231" s="256"/>
      <c r="H231" s="259">
        <v>65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5" t="s">
        <v>163</v>
      </c>
      <c r="AU231" s="265" t="s">
        <v>87</v>
      </c>
      <c r="AV231" s="14" t="s">
        <v>87</v>
      </c>
      <c r="AW231" s="14" t="s">
        <v>33</v>
      </c>
      <c r="AX231" s="14" t="s">
        <v>85</v>
      </c>
      <c r="AY231" s="265" t="s">
        <v>149</v>
      </c>
    </row>
    <row r="232" s="2" customFormat="1" ht="21.75" customHeight="1">
      <c r="A232" s="39"/>
      <c r="B232" s="40"/>
      <c r="C232" s="227" t="s">
        <v>475</v>
      </c>
      <c r="D232" s="227" t="s">
        <v>155</v>
      </c>
      <c r="E232" s="228" t="s">
        <v>1563</v>
      </c>
      <c r="F232" s="229" t="s">
        <v>1564</v>
      </c>
      <c r="G232" s="230" t="s">
        <v>319</v>
      </c>
      <c r="H232" s="231">
        <v>4.21</v>
      </c>
      <c r="I232" s="232"/>
      <c r="J232" s="233">
        <f>ROUND(I232*H232,2)</f>
        <v>0</v>
      </c>
      <c r="K232" s="229" t="s">
        <v>159</v>
      </c>
      <c r="L232" s="45"/>
      <c r="M232" s="234" t="s">
        <v>1</v>
      </c>
      <c r="N232" s="235" t="s">
        <v>42</v>
      </c>
      <c r="O232" s="92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669</v>
      </c>
      <c r="AT232" s="238" t="s">
        <v>155</v>
      </c>
      <c r="AU232" s="238" t="s">
        <v>87</v>
      </c>
      <c r="AY232" s="18" t="s">
        <v>149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85</v>
      </c>
      <c r="BK232" s="239">
        <f>ROUND(I232*H232,2)</f>
        <v>0</v>
      </c>
      <c r="BL232" s="18" t="s">
        <v>669</v>
      </c>
      <c r="BM232" s="238" t="s">
        <v>742</v>
      </c>
    </row>
    <row r="233" s="2" customFormat="1">
      <c r="A233" s="39"/>
      <c r="B233" s="40"/>
      <c r="C233" s="41"/>
      <c r="D233" s="240" t="s">
        <v>162</v>
      </c>
      <c r="E233" s="41"/>
      <c r="F233" s="241" t="s">
        <v>1565</v>
      </c>
      <c r="G233" s="41"/>
      <c r="H233" s="41"/>
      <c r="I233" s="242"/>
      <c r="J233" s="41"/>
      <c r="K233" s="41"/>
      <c r="L233" s="45"/>
      <c r="M233" s="243"/>
      <c r="N233" s="244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162</v>
      </c>
      <c r="AU233" s="18" t="s">
        <v>87</v>
      </c>
    </row>
    <row r="234" s="13" customFormat="1">
      <c r="A234" s="13"/>
      <c r="B234" s="245"/>
      <c r="C234" s="246"/>
      <c r="D234" s="240" t="s">
        <v>163</v>
      </c>
      <c r="E234" s="247" t="s">
        <v>1</v>
      </c>
      <c r="F234" s="248" t="s">
        <v>1566</v>
      </c>
      <c r="G234" s="246"/>
      <c r="H234" s="247" t="s">
        <v>1</v>
      </c>
      <c r="I234" s="249"/>
      <c r="J234" s="246"/>
      <c r="K234" s="246"/>
      <c r="L234" s="250"/>
      <c r="M234" s="251"/>
      <c r="N234" s="252"/>
      <c r="O234" s="252"/>
      <c r="P234" s="252"/>
      <c r="Q234" s="252"/>
      <c r="R234" s="252"/>
      <c r="S234" s="252"/>
      <c r="T234" s="25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4" t="s">
        <v>163</v>
      </c>
      <c r="AU234" s="254" t="s">
        <v>87</v>
      </c>
      <c r="AV234" s="13" t="s">
        <v>85</v>
      </c>
      <c r="AW234" s="13" t="s">
        <v>33</v>
      </c>
      <c r="AX234" s="13" t="s">
        <v>77</v>
      </c>
      <c r="AY234" s="254" t="s">
        <v>149</v>
      </c>
    </row>
    <row r="235" s="13" customFormat="1">
      <c r="A235" s="13"/>
      <c r="B235" s="245"/>
      <c r="C235" s="246"/>
      <c r="D235" s="240" t="s">
        <v>163</v>
      </c>
      <c r="E235" s="247" t="s">
        <v>1</v>
      </c>
      <c r="F235" s="248" t="s">
        <v>1567</v>
      </c>
      <c r="G235" s="246"/>
      <c r="H235" s="247" t="s">
        <v>1</v>
      </c>
      <c r="I235" s="249"/>
      <c r="J235" s="246"/>
      <c r="K235" s="246"/>
      <c r="L235" s="250"/>
      <c r="M235" s="251"/>
      <c r="N235" s="252"/>
      <c r="O235" s="252"/>
      <c r="P235" s="252"/>
      <c r="Q235" s="252"/>
      <c r="R235" s="252"/>
      <c r="S235" s="252"/>
      <c r="T235" s="25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4" t="s">
        <v>163</v>
      </c>
      <c r="AU235" s="254" t="s">
        <v>87</v>
      </c>
      <c r="AV235" s="13" t="s">
        <v>85</v>
      </c>
      <c r="AW235" s="13" t="s">
        <v>33</v>
      </c>
      <c r="AX235" s="13" t="s">
        <v>77</v>
      </c>
      <c r="AY235" s="254" t="s">
        <v>149</v>
      </c>
    </row>
    <row r="236" s="14" customFormat="1">
      <c r="A236" s="14"/>
      <c r="B236" s="255"/>
      <c r="C236" s="256"/>
      <c r="D236" s="240" t="s">
        <v>163</v>
      </c>
      <c r="E236" s="257" t="s">
        <v>1</v>
      </c>
      <c r="F236" s="258" t="s">
        <v>1568</v>
      </c>
      <c r="G236" s="256"/>
      <c r="H236" s="259">
        <v>4.21</v>
      </c>
      <c r="I236" s="260"/>
      <c r="J236" s="256"/>
      <c r="K236" s="256"/>
      <c r="L236" s="261"/>
      <c r="M236" s="262"/>
      <c r="N236" s="263"/>
      <c r="O236" s="263"/>
      <c r="P236" s="263"/>
      <c r="Q236" s="263"/>
      <c r="R236" s="263"/>
      <c r="S236" s="263"/>
      <c r="T236" s="26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5" t="s">
        <v>163</v>
      </c>
      <c r="AU236" s="265" t="s">
        <v>87</v>
      </c>
      <c r="AV236" s="14" t="s">
        <v>87</v>
      </c>
      <c r="AW236" s="14" t="s">
        <v>33</v>
      </c>
      <c r="AX236" s="14" t="s">
        <v>85</v>
      </c>
      <c r="AY236" s="265" t="s">
        <v>149</v>
      </c>
    </row>
    <row r="237" s="2" customFormat="1" ht="24.15" customHeight="1">
      <c r="A237" s="39"/>
      <c r="B237" s="40"/>
      <c r="C237" s="227" t="s">
        <v>482</v>
      </c>
      <c r="D237" s="227" t="s">
        <v>155</v>
      </c>
      <c r="E237" s="228" t="s">
        <v>1569</v>
      </c>
      <c r="F237" s="229" t="s">
        <v>1570</v>
      </c>
      <c r="G237" s="230" t="s">
        <v>319</v>
      </c>
      <c r="H237" s="231">
        <v>79.989999999999995</v>
      </c>
      <c r="I237" s="232"/>
      <c r="J237" s="233">
        <f>ROUND(I237*H237,2)</f>
        <v>0</v>
      </c>
      <c r="K237" s="229" t="s">
        <v>159</v>
      </c>
      <c r="L237" s="45"/>
      <c r="M237" s="234" t="s">
        <v>1</v>
      </c>
      <c r="N237" s="235" t="s">
        <v>42</v>
      </c>
      <c r="O237" s="92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669</v>
      </c>
      <c r="AT237" s="238" t="s">
        <v>155</v>
      </c>
      <c r="AU237" s="238" t="s">
        <v>87</v>
      </c>
      <c r="AY237" s="18" t="s">
        <v>149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85</v>
      </c>
      <c r="BK237" s="239">
        <f>ROUND(I237*H237,2)</f>
        <v>0</v>
      </c>
      <c r="BL237" s="18" t="s">
        <v>669</v>
      </c>
      <c r="BM237" s="238" t="s">
        <v>760</v>
      </c>
    </row>
    <row r="238" s="2" customFormat="1">
      <c r="A238" s="39"/>
      <c r="B238" s="40"/>
      <c r="C238" s="41"/>
      <c r="D238" s="240" t="s">
        <v>162</v>
      </c>
      <c r="E238" s="41"/>
      <c r="F238" s="241" t="s">
        <v>1571</v>
      </c>
      <c r="G238" s="41"/>
      <c r="H238" s="41"/>
      <c r="I238" s="242"/>
      <c r="J238" s="41"/>
      <c r="K238" s="41"/>
      <c r="L238" s="45"/>
      <c r="M238" s="243"/>
      <c r="N238" s="244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162</v>
      </c>
      <c r="AU238" s="18" t="s">
        <v>87</v>
      </c>
    </row>
    <row r="239" s="13" customFormat="1">
      <c r="A239" s="13"/>
      <c r="B239" s="245"/>
      <c r="C239" s="246"/>
      <c r="D239" s="240" t="s">
        <v>163</v>
      </c>
      <c r="E239" s="247" t="s">
        <v>1</v>
      </c>
      <c r="F239" s="248" t="s">
        <v>366</v>
      </c>
      <c r="G239" s="246"/>
      <c r="H239" s="247" t="s">
        <v>1</v>
      </c>
      <c r="I239" s="249"/>
      <c r="J239" s="246"/>
      <c r="K239" s="246"/>
      <c r="L239" s="250"/>
      <c r="M239" s="251"/>
      <c r="N239" s="252"/>
      <c r="O239" s="252"/>
      <c r="P239" s="252"/>
      <c r="Q239" s="252"/>
      <c r="R239" s="252"/>
      <c r="S239" s="252"/>
      <c r="T239" s="25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4" t="s">
        <v>163</v>
      </c>
      <c r="AU239" s="254" t="s">
        <v>87</v>
      </c>
      <c r="AV239" s="13" t="s">
        <v>85</v>
      </c>
      <c r="AW239" s="13" t="s">
        <v>33</v>
      </c>
      <c r="AX239" s="13" t="s">
        <v>77</v>
      </c>
      <c r="AY239" s="254" t="s">
        <v>149</v>
      </c>
    </row>
    <row r="240" s="14" customFormat="1">
      <c r="A240" s="14"/>
      <c r="B240" s="255"/>
      <c r="C240" s="256"/>
      <c r="D240" s="240" t="s">
        <v>163</v>
      </c>
      <c r="E240" s="257" t="s">
        <v>1</v>
      </c>
      <c r="F240" s="258" t="s">
        <v>1572</v>
      </c>
      <c r="G240" s="256"/>
      <c r="H240" s="259">
        <v>79.989999999999995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5" t="s">
        <v>163</v>
      </c>
      <c r="AU240" s="265" t="s">
        <v>87</v>
      </c>
      <c r="AV240" s="14" t="s">
        <v>87</v>
      </c>
      <c r="AW240" s="14" t="s">
        <v>33</v>
      </c>
      <c r="AX240" s="14" t="s">
        <v>85</v>
      </c>
      <c r="AY240" s="265" t="s">
        <v>149</v>
      </c>
    </row>
    <row r="241" s="2" customFormat="1" ht="16.5" customHeight="1">
      <c r="A241" s="39"/>
      <c r="B241" s="40"/>
      <c r="C241" s="227" t="s">
        <v>489</v>
      </c>
      <c r="D241" s="227" t="s">
        <v>155</v>
      </c>
      <c r="E241" s="228" t="s">
        <v>1573</v>
      </c>
      <c r="F241" s="229" t="s">
        <v>1574</v>
      </c>
      <c r="G241" s="230" t="s">
        <v>381</v>
      </c>
      <c r="H241" s="231">
        <v>7.5780000000000003</v>
      </c>
      <c r="I241" s="232"/>
      <c r="J241" s="233">
        <f>ROUND(I241*H241,2)</f>
        <v>0</v>
      </c>
      <c r="K241" s="229" t="s">
        <v>159</v>
      </c>
      <c r="L241" s="45"/>
      <c r="M241" s="234" t="s">
        <v>1</v>
      </c>
      <c r="N241" s="235" t="s">
        <v>42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669</v>
      </c>
      <c r="AT241" s="238" t="s">
        <v>155</v>
      </c>
      <c r="AU241" s="238" t="s">
        <v>87</v>
      </c>
      <c r="AY241" s="18" t="s">
        <v>149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669</v>
      </c>
      <c r="BM241" s="238" t="s">
        <v>1575</v>
      </c>
    </row>
    <row r="242" s="2" customFormat="1">
      <c r="A242" s="39"/>
      <c r="B242" s="40"/>
      <c r="C242" s="41"/>
      <c r="D242" s="240" t="s">
        <v>162</v>
      </c>
      <c r="E242" s="41"/>
      <c r="F242" s="241" t="s">
        <v>1576</v>
      </c>
      <c r="G242" s="41"/>
      <c r="H242" s="41"/>
      <c r="I242" s="242"/>
      <c r="J242" s="41"/>
      <c r="K242" s="41"/>
      <c r="L242" s="45"/>
      <c r="M242" s="243"/>
      <c r="N242" s="244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162</v>
      </c>
      <c r="AU242" s="18" t="s">
        <v>87</v>
      </c>
    </row>
    <row r="243" s="14" customFormat="1">
      <c r="A243" s="14"/>
      <c r="B243" s="255"/>
      <c r="C243" s="256"/>
      <c r="D243" s="240" t="s">
        <v>163</v>
      </c>
      <c r="E243" s="257" t="s">
        <v>1</v>
      </c>
      <c r="F243" s="258" t="s">
        <v>1577</v>
      </c>
      <c r="G243" s="256"/>
      <c r="H243" s="259">
        <v>7.5780000000000003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5" t="s">
        <v>163</v>
      </c>
      <c r="AU243" s="265" t="s">
        <v>87</v>
      </c>
      <c r="AV243" s="14" t="s">
        <v>87</v>
      </c>
      <c r="AW243" s="14" t="s">
        <v>33</v>
      </c>
      <c r="AX243" s="14" t="s">
        <v>85</v>
      </c>
      <c r="AY243" s="265" t="s">
        <v>149</v>
      </c>
    </row>
    <row r="244" s="13" customFormat="1">
      <c r="A244" s="13"/>
      <c r="B244" s="245"/>
      <c r="C244" s="246"/>
      <c r="D244" s="240" t="s">
        <v>163</v>
      </c>
      <c r="E244" s="247" t="s">
        <v>1</v>
      </c>
      <c r="F244" s="248" t="s">
        <v>1578</v>
      </c>
      <c r="G244" s="246"/>
      <c r="H244" s="247" t="s">
        <v>1</v>
      </c>
      <c r="I244" s="249"/>
      <c r="J244" s="246"/>
      <c r="K244" s="246"/>
      <c r="L244" s="250"/>
      <c r="M244" s="251"/>
      <c r="N244" s="252"/>
      <c r="O244" s="252"/>
      <c r="P244" s="252"/>
      <c r="Q244" s="252"/>
      <c r="R244" s="252"/>
      <c r="S244" s="252"/>
      <c r="T244" s="25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4" t="s">
        <v>163</v>
      </c>
      <c r="AU244" s="254" t="s">
        <v>87</v>
      </c>
      <c r="AV244" s="13" t="s">
        <v>85</v>
      </c>
      <c r="AW244" s="13" t="s">
        <v>33</v>
      </c>
      <c r="AX244" s="13" t="s">
        <v>77</v>
      </c>
      <c r="AY244" s="254" t="s">
        <v>149</v>
      </c>
    </row>
    <row r="245" s="2" customFormat="1" ht="24.15" customHeight="1">
      <c r="A245" s="39"/>
      <c r="B245" s="40"/>
      <c r="C245" s="227" t="s">
        <v>495</v>
      </c>
      <c r="D245" s="227" t="s">
        <v>155</v>
      </c>
      <c r="E245" s="228" t="s">
        <v>1579</v>
      </c>
      <c r="F245" s="229" t="s">
        <v>1580</v>
      </c>
      <c r="G245" s="230" t="s">
        <v>274</v>
      </c>
      <c r="H245" s="231">
        <v>32.5</v>
      </c>
      <c r="I245" s="232"/>
      <c r="J245" s="233">
        <f>ROUND(I245*H245,2)</f>
        <v>0</v>
      </c>
      <c r="K245" s="229" t="s">
        <v>159</v>
      </c>
      <c r="L245" s="45"/>
      <c r="M245" s="234" t="s">
        <v>1</v>
      </c>
      <c r="N245" s="235" t="s">
        <v>42</v>
      </c>
      <c r="O245" s="92"/>
      <c r="P245" s="236">
        <f>O245*H245</f>
        <v>0</v>
      </c>
      <c r="Q245" s="236">
        <v>2.0000000000000002E-05</v>
      </c>
      <c r="R245" s="236">
        <f>Q245*H245</f>
        <v>0.00065000000000000008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669</v>
      </c>
      <c r="AT245" s="238" t="s">
        <v>155</v>
      </c>
      <c r="AU245" s="238" t="s">
        <v>87</v>
      </c>
      <c r="AY245" s="18" t="s">
        <v>149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669</v>
      </c>
      <c r="BM245" s="238" t="s">
        <v>1581</v>
      </c>
    </row>
    <row r="246" s="2" customFormat="1">
      <c r="A246" s="39"/>
      <c r="B246" s="40"/>
      <c r="C246" s="41"/>
      <c r="D246" s="240" t="s">
        <v>162</v>
      </c>
      <c r="E246" s="41"/>
      <c r="F246" s="241" t="s">
        <v>1582</v>
      </c>
      <c r="G246" s="41"/>
      <c r="H246" s="41"/>
      <c r="I246" s="242"/>
      <c r="J246" s="41"/>
      <c r="K246" s="41"/>
      <c r="L246" s="45"/>
      <c r="M246" s="243"/>
      <c r="N246" s="244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162</v>
      </c>
      <c r="AU246" s="18" t="s">
        <v>87</v>
      </c>
    </row>
    <row r="247" s="13" customFormat="1">
      <c r="A247" s="13"/>
      <c r="B247" s="245"/>
      <c r="C247" s="246"/>
      <c r="D247" s="240" t="s">
        <v>163</v>
      </c>
      <c r="E247" s="247" t="s">
        <v>1</v>
      </c>
      <c r="F247" s="248" t="s">
        <v>1583</v>
      </c>
      <c r="G247" s="246"/>
      <c r="H247" s="247" t="s">
        <v>1</v>
      </c>
      <c r="I247" s="249"/>
      <c r="J247" s="246"/>
      <c r="K247" s="246"/>
      <c r="L247" s="250"/>
      <c r="M247" s="251"/>
      <c r="N247" s="252"/>
      <c r="O247" s="252"/>
      <c r="P247" s="252"/>
      <c r="Q247" s="252"/>
      <c r="R247" s="252"/>
      <c r="S247" s="252"/>
      <c r="T247" s="25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4" t="s">
        <v>163</v>
      </c>
      <c r="AU247" s="254" t="s">
        <v>87</v>
      </c>
      <c r="AV247" s="13" t="s">
        <v>85</v>
      </c>
      <c r="AW247" s="13" t="s">
        <v>33</v>
      </c>
      <c r="AX247" s="13" t="s">
        <v>77</v>
      </c>
      <c r="AY247" s="254" t="s">
        <v>149</v>
      </c>
    </row>
    <row r="248" s="14" customFormat="1">
      <c r="A248" s="14"/>
      <c r="B248" s="255"/>
      <c r="C248" s="256"/>
      <c r="D248" s="240" t="s">
        <v>163</v>
      </c>
      <c r="E248" s="257" t="s">
        <v>1</v>
      </c>
      <c r="F248" s="258" t="s">
        <v>1584</v>
      </c>
      <c r="G248" s="256"/>
      <c r="H248" s="259">
        <v>32.5</v>
      </c>
      <c r="I248" s="260"/>
      <c r="J248" s="256"/>
      <c r="K248" s="256"/>
      <c r="L248" s="261"/>
      <c r="M248" s="266"/>
      <c r="N248" s="267"/>
      <c r="O248" s="267"/>
      <c r="P248" s="267"/>
      <c r="Q248" s="267"/>
      <c r="R248" s="267"/>
      <c r="S248" s="267"/>
      <c r="T248" s="26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5" t="s">
        <v>163</v>
      </c>
      <c r="AU248" s="265" t="s">
        <v>87</v>
      </c>
      <c r="AV248" s="14" t="s">
        <v>87</v>
      </c>
      <c r="AW248" s="14" t="s">
        <v>33</v>
      </c>
      <c r="AX248" s="14" t="s">
        <v>85</v>
      </c>
      <c r="AY248" s="265" t="s">
        <v>149</v>
      </c>
    </row>
    <row r="249" s="2" customFormat="1" ht="6.96" customHeight="1">
      <c r="A249" s="39"/>
      <c r="B249" s="67"/>
      <c r="C249" s="68"/>
      <c r="D249" s="68"/>
      <c r="E249" s="68"/>
      <c r="F249" s="68"/>
      <c r="G249" s="68"/>
      <c r="H249" s="68"/>
      <c r="I249" s="68"/>
      <c r="J249" s="68"/>
      <c r="K249" s="68"/>
      <c r="L249" s="45"/>
      <c r="M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</row>
  </sheetData>
  <sheetProtection sheet="1" autoFilter="0" formatColumns="0" formatRows="0" objects="1" scenarios="1" spinCount="100000" saltValue="AiLWnZvT4ghhAbdq5csNNC8/cfNX0iSI7MN3MXT7GIpXiy43bKvfpKuHMnPH6KxMRcVUL3QX5XMsk35WtEGFfg==" hashValue="/SGHG60yAQPZzih8VhM55vXQSor29TCbiARQ8nMEX21Z4azYd+QAlQV6T+7kdYb8O21oWI8mrVcowExfDehfGQ==" algorithmName="SHA-512" password="CC35"/>
  <autoFilter ref="C120:K24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ROUND((SUM(BE123:BE206)),  2)</f>
        <v>0</v>
      </c>
      <c r="G33" s="39"/>
      <c r="H33" s="39"/>
      <c r="I33" s="165">
        <v>0.20999999999999999</v>
      </c>
      <c r="J33" s="164">
        <f>ROUND(((SUM(BE123:BE206))*I33),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ROUND((SUM(BF123:BF206)),  2)</f>
        <v>0</v>
      </c>
      <c r="G34" s="39"/>
      <c r="H34" s="39"/>
      <c r="I34" s="165">
        <v>0.14999999999999999</v>
      </c>
      <c r="J34" s="164">
        <f>ROUND(((SUM(BF123:BF206))*I34),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ROUND((SUM(BG123:BG206)),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ROUND((SUM(BH123:BH206)),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ROUND((SUM(BI123:BI206)),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Ostatní a vedlejší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17. 7. 2025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122</v>
      </c>
      <c r="D94" s="186"/>
      <c r="E94" s="186"/>
      <c r="F94" s="186"/>
      <c r="G94" s="186"/>
      <c r="H94" s="186"/>
      <c r="I94" s="186"/>
      <c r="J94" s="187" t="s">
        <v>123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124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125</v>
      </c>
    </row>
    <row r="97" s="9" customFormat="1" ht="24.96" customHeight="1">
      <c r="A97" s="9"/>
      <c r="B97" s="189"/>
      <c r="C97" s="190"/>
      <c r="D97" s="191" t="s">
        <v>126</v>
      </c>
      <c r="E97" s="192"/>
      <c r="F97" s="192"/>
      <c r="G97" s="192"/>
      <c r="H97" s="192"/>
      <c r="I97" s="192"/>
      <c r="J97" s="193">
        <f>J124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9"/>
      <c r="C98" s="190"/>
      <c r="D98" s="191" t="s">
        <v>127</v>
      </c>
      <c r="E98" s="192"/>
      <c r="F98" s="192"/>
      <c r="G98" s="192"/>
      <c r="H98" s="192"/>
      <c r="I98" s="192"/>
      <c r="J98" s="193">
        <f>J125</f>
        <v>0</v>
      </c>
      <c r="K98" s="190"/>
      <c r="L98" s="19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5"/>
      <c r="C99" s="134"/>
      <c r="D99" s="196" t="s">
        <v>128</v>
      </c>
      <c r="E99" s="197"/>
      <c r="F99" s="197"/>
      <c r="G99" s="197"/>
      <c r="H99" s="197"/>
      <c r="I99" s="197"/>
      <c r="J99" s="198">
        <f>J126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129</v>
      </c>
      <c r="E100" s="197"/>
      <c r="F100" s="197"/>
      <c r="G100" s="197"/>
      <c r="H100" s="197"/>
      <c r="I100" s="197"/>
      <c r="J100" s="198">
        <f>J165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130</v>
      </c>
      <c r="E101" s="197"/>
      <c r="F101" s="197"/>
      <c r="G101" s="197"/>
      <c r="H101" s="197"/>
      <c r="I101" s="197"/>
      <c r="J101" s="198">
        <f>J179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131</v>
      </c>
      <c r="E102" s="197"/>
      <c r="F102" s="197"/>
      <c r="G102" s="197"/>
      <c r="H102" s="197"/>
      <c r="I102" s="197"/>
      <c r="J102" s="198">
        <f>J199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132</v>
      </c>
      <c r="E103" s="197"/>
      <c r="F103" s="197"/>
      <c r="G103" s="197"/>
      <c r="H103" s="197"/>
      <c r="I103" s="197"/>
      <c r="J103" s="198">
        <f>J203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místní komunikace ulice Sídliště v úseku od REPROGENu po čp. 1158 Třeboň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119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02 - Ostatní a vedlejší náklady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Třeboň</v>
      </c>
      <c r="G117" s="41"/>
      <c r="H117" s="41"/>
      <c r="I117" s="33" t="s">
        <v>22</v>
      </c>
      <c r="J117" s="80" t="str">
        <f>IF(J12="","",J12)</f>
        <v>17. 7. 2025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Město Třeboň</v>
      </c>
      <c r="G119" s="41"/>
      <c r="H119" s="41"/>
      <c r="I119" s="33" t="s">
        <v>30</v>
      </c>
      <c r="J119" s="37" t="str">
        <f>E21</f>
        <v>WAY project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34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134</v>
      </c>
      <c r="D122" s="203" t="s">
        <v>62</v>
      </c>
      <c r="E122" s="203" t="s">
        <v>58</v>
      </c>
      <c r="F122" s="203" t="s">
        <v>59</v>
      </c>
      <c r="G122" s="203" t="s">
        <v>135</v>
      </c>
      <c r="H122" s="203" t="s">
        <v>136</v>
      </c>
      <c r="I122" s="203" t="s">
        <v>137</v>
      </c>
      <c r="J122" s="203" t="s">
        <v>123</v>
      </c>
      <c r="K122" s="204" t="s">
        <v>138</v>
      </c>
      <c r="L122" s="205"/>
      <c r="M122" s="101" t="s">
        <v>1</v>
      </c>
      <c r="N122" s="102" t="s">
        <v>41</v>
      </c>
      <c r="O122" s="102" t="s">
        <v>139</v>
      </c>
      <c r="P122" s="102" t="s">
        <v>140</v>
      </c>
      <c r="Q122" s="102" t="s">
        <v>141</v>
      </c>
      <c r="R122" s="102" t="s">
        <v>142</v>
      </c>
      <c r="S122" s="102" t="s">
        <v>143</v>
      </c>
      <c r="T122" s="103" t="s">
        <v>144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145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P124+P125</f>
        <v>0</v>
      </c>
      <c r="Q123" s="105"/>
      <c r="R123" s="208">
        <f>R124+R125</f>
        <v>0</v>
      </c>
      <c r="S123" s="105"/>
      <c r="T123" s="209">
        <f>T124+T125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76</v>
      </c>
      <c r="AU123" s="18" t="s">
        <v>125</v>
      </c>
      <c r="BK123" s="210">
        <f>BK124+BK125</f>
        <v>0</v>
      </c>
    </row>
    <row r="124" s="12" customFormat="1" ht="25.92" customHeight="1">
      <c r="A124" s="12"/>
      <c r="B124" s="211"/>
      <c r="C124" s="212"/>
      <c r="D124" s="213" t="s">
        <v>76</v>
      </c>
      <c r="E124" s="214" t="s">
        <v>146</v>
      </c>
      <c r="F124" s="214" t="s">
        <v>147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v>0</v>
      </c>
      <c r="Q124" s="219"/>
      <c r="R124" s="220">
        <v>0</v>
      </c>
      <c r="S124" s="219"/>
      <c r="T124" s="221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148</v>
      </c>
      <c r="AT124" s="223" t="s">
        <v>76</v>
      </c>
      <c r="AU124" s="223" t="s">
        <v>77</v>
      </c>
      <c r="AY124" s="222" t="s">
        <v>149</v>
      </c>
      <c r="BK124" s="224">
        <v>0</v>
      </c>
    </row>
    <row r="125" s="12" customFormat="1" ht="25.92" customHeight="1">
      <c r="A125" s="12"/>
      <c r="B125" s="211"/>
      <c r="C125" s="212"/>
      <c r="D125" s="213" t="s">
        <v>76</v>
      </c>
      <c r="E125" s="214" t="s">
        <v>150</v>
      </c>
      <c r="F125" s="214" t="s">
        <v>151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P126+P165+P179+P199+P203</f>
        <v>0</v>
      </c>
      <c r="Q125" s="219"/>
      <c r="R125" s="220">
        <f>R126+R165+R179+R199+R203</f>
        <v>0</v>
      </c>
      <c r="S125" s="219"/>
      <c r="T125" s="221">
        <f>T126+T165+T179+T199+T203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152</v>
      </c>
      <c r="AT125" s="223" t="s">
        <v>76</v>
      </c>
      <c r="AU125" s="223" t="s">
        <v>77</v>
      </c>
      <c r="AY125" s="222" t="s">
        <v>149</v>
      </c>
      <c r="BK125" s="224">
        <f>BK126+BK165+BK179+BK199+BK203</f>
        <v>0</v>
      </c>
    </row>
    <row r="126" s="12" customFormat="1" ht="22.8" customHeight="1">
      <c r="A126" s="12"/>
      <c r="B126" s="211"/>
      <c r="C126" s="212"/>
      <c r="D126" s="213" t="s">
        <v>76</v>
      </c>
      <c r="E126" s="225" t="s">
        <v>153</v>
      </c>
      <c r="F126" s="225" t="s">
        <v>154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SUM(P127:P164)</f>
        <v>0</v>
      </c>
      <c r="Q126" s="219"/>
      <c r="R126" s="220">
        <f>SUM(R127:R164)</f>
        <v>0</v>
      </c>
      <c r="S126" s="219"/>
      <c r="T126" s="221">
        <f>SUM(T127:T164)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152</v>
      </c>
      <c r="AT126" s="223" t="s">
        <v>76</v>
      </c>
      <c r="AU126" s="223" t="s">
        <v>85</v>
      </c>
      <c r="AY126" s="222" t="s">
        <v>149</v>
      </c>
      <c r="BK126" s="224">
        <f>SUM(BK127:BK164)</f>
        <v>0</v>
      </c>
    </row>
    <row r="127" s="2" customFormat="1" ht="16.5" customHeight="1">
      <c r="A127" s="39"/>
      <c r="B127" s="40"/>
      <c r="C127" s="227" t="s">
        <v>85</v>
      </c>
      <c r="D127" s="227" t="s">
        <v>155</v>
      </c>
      <c r="E127" s="228" t="s">
        <v>156</v>
      </c>
      <c r="F127" s="229" t="s">
        <v>157</v>
      </c>
      <c r="G127" s="230" t="s">
        <v>158</v>
      </c>
      <c r="H127" s="231">
        <v>1</v>
      </c>
      <c r="I127" s="232"/>
      <c r="J127" s="233">
        <f>ROUND(I127*H127,2)</f>
        <v>0</v>
      </c>
      <c r="K127" s="229" t="s">
        <v>159</v>
      </c>
      <c r="L127" s="45"/>
      <c r="M127" s="234" t="s">
        <v>1</v>
      </c>
      <c r="N127" s="235" t="s">
        <v>42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160</v>
      </c>
      <c r="AT127" s="238" t="s">
        <v>155</v>
      </c>
      <c r="AU127" s="238" t="s">
        <v>87</v>
      </c>
      <c r="AY127" s="18" t="s">
        <v>149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160</v>
      </c>
      <c r="BM127" s="238" t="s">
        <v>161</v>
      </c>
    </row>
    <row r="128" s="2" customFormat="1">
      <c r="A128" s="39"/>
      <c r="B128" s="40"/>
      <c r="C128" s="41"/>
      <c r="D128" s="240" t="s">
        <v>162</v>
      </c>
      <c r="E128" s="41"/>
      <c r="F128" s="241" t="s">
        <v>157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162</v>
      </c>
      <c r="AU128" s="18" t="s">
        <v>87</v>
      </c>
    </row>
    <row r="129" s="13" customFormat="1">
      <c r="A129" s="13"/>
      <c r="B129" s="245"/>
      <c r="C129" s="246"/>
      <c r="D129" s="240" t="s">
        <v>163</v>
      </c>
      <c r="E129" s="247" t="s">
        <v>1</v>
      </c>
      <c r="F129" s="248" t="s">
        <v>164</v>
      </c>
      <c r="G129" s="246"/>
      <c r="H129" s="247" t="s">
        <v>1</v>
      </c>
      <c r="I129" s="249"/>
      <c r="J129" s="246"/>
      <c r="K129" s="246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163</v>
      </c>
      <c r="AU129" s="254" t="s">
        <v>87</v>
      </c>
      <c r="AV129" s="13" t="s">
        <v>85</v>
      </c>
      <c r="AW129" s="13" t="s">
        <v>33</v>
      </c>
      <c r="AX129" s="13" t="s">
        <v>77</v>
      </c>
      <c r="AY129" s="254" t="s">
        <v>149</v>
      </c>
    </row>
    <row r="130" s="14" customFormat="1">
      <c r="A130" s="14"/>
      <c r="B130" s="255"/>
      <c r="C130" s="256"/>
      <c r="D130" s="240" t="s">
        <v>163</v>
      </c>
      <c r="E130" s="257" t="s">
        <v>1</v>
      </c>
      <c r="F130" s="258" t="s">
        <v>165</v>
      </c>
      <c r="G130" s="256"/>
      <c r="H130" s="259">
        <v>1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163</v>
      </c>
      <c r="AU130" s="265" t="s">
        <v>87</v>
      </c>
      <c r="AV130" s="14" t="s">
        <v>87</v>
      </c>
      <c r="AW130" s="14" t="s">
        <v>33</v>
      </c>
      <c r="AX130" s="14" t="s">
        <v>85</v>
      </c>
      <c r="AY130" s="265" t="s">
        <v>149</v>
      </c>
    </row>
    <row r="131" s="2" customFormat="1" ht="16.5" customHeight="1">
      <c r="A131" s="39"/>
      <c r="B131" s="40"/>
      <c r="C131" s="227" t="s">
        <v>87</v>
      </c>
      <c r="D131" s="227" t="s">
        <v>155</v>
      </c>
      <c r="E131" s="228" t="s">
        <v>166</v>
      </c>
      <c r="F131" s="229" t="s">
        <v>167</v>
      </c>
      <c r="G131" s="230" t="s">
        <v>158</v>
      </c>
      <c r="H131" s="231">
        <v>1</v>
      </c>
      <c r="I131" s="232"/>
      <c r="J131" s="233">
        <f>ROUND(I131*H131,2)</f>
        <v>0</v>
      </c>
      <c r="K131" s="229" t="s">
        <v>159</v>
      </c>
      <c r="L131" s="45"/>
      <c r="M131" s="234" t="s">
        <v>1</v>
      </c>
      <c r="N131" s="235" t="s">
        <v>42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160</v>
      </c>
      <c r="AT131" s="238" t="s">
        <v>155</v>
      </c>
      <c r="AU131" s="238" t="s">
        <v>87</v>
      </c>
      <c r="AY131" s="18" t="s">
        <v>149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160</v>
      </c>
      <c r="BM131" s="238" t="s">
        <v>168</v>
      </c>
    </row>
    <row r="132" s="2" customFormat="1">
      <c r="A132" s="39"/>
      <c r="B132" s="40"/>
      <c r="C132" s="41"/>
      <c r="D132" s="240" t="s">
        <v>162</v>
      </c>
      <c r="E132" s="41"/>
      <c r="F132" s="241" t="s">
        <v>167</v>
      </c>
      <c r="G132" s="41"/>
      <c r="H132" s="41"/>
      <c r="I132" s="242"/>
      <c r="J132" s="41"/>
      <c r="K132" s="41"/>
      <c r="L132" s="45"/>
      <c r="M132" s="243"/>
      <c r="N132" s="24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162</v>
      </c>
      <c r="AU132" s="18" t="s">
        <v>87</v>
      </c>
    </row>
    <row r="133" s="13" customFormat="1">
      <c r="A133" s="13"/>
      <c r="B133" s="245"/>
      <c r="C133" s="246"/>
      <c r="D133" s="240" t="s">
        <v>163</v>
      </c>
      <c r="E133" s="247" t="s">
        <v>1</v>
      </c>
      <c r="F133" s="248" t="s">
        <v>169</v>
      </c>
      <c r="G133" s="246"/>
      <c r="H133" s="247" t="s">
        <v>1</v>
      </c>
      <c r="I133" s="249"/>
      <c r="J133" s="246"/>
      <c r="K133" s="246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163</v>
      </c>
      <c r="AU133" s="254" t="s">
        <v>87</v>
      </c>
      <c r="AV133" s="13" t="s">
        <v>85</v>
      </c>
      <c r="AW133" s="13" t="s">
        <v>33</v>
      </c>
      <c r="AX133" s="13" t="s">
        <v>77</v>
      </c>
      <c r="AY133" s="254" t="s">
        <v>149</v>
      </c>
    </row>
    <row r="134" s="13" customFormat="1">
      <c r="A134" s="13"/>
      <c r="B134" s="245"/>
      <c r="C134" s="246"/>
      <c r="D134" s="240" t="s">
        <v>163</v>
      </c>
      <c r="E134" s="247" t="s">
        <v>1</v>
      </c>
      <c r="F134" s="248" t="s">
        <v>170</v>
      </c>
      <c r="G134" s="246"/>
      <c r="H134" s="247" t="s">
        <v>1</v>
      </c>
      <c r="I134" s="249"/>
      <c r="J134" s="246"/>
      <c r="K134" s="246"/>
      <c r="L134" s="250"/>
      <c r="M134" s="251"/>
      <c r="N134" s="252"/>
      <c r="O134" s="252"/>
      <c r="P134" s="252"/>
      <c r="Q134" s="252"/>
      <c r="R134" s="252"/>
      <c r="S134" s="252"/>
      <c r="T134" s="25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4" t="s">
        <v>163</v>
      </c>
      <c r="AU134" s="254" t="s">
        <v>87</v>
      </c>
      <c r="AV134" s="13" t="s">
        <v>85</v>
      </c>
      <c r="AW134" s="13" t="s">
        <v>33</v>
      </c>
      <c r="AX134" s="13" t="s">
        <v>77</v>
      </c>
      <c r="AY134" s="254" t="s">
        <v>149</v>
      </c>
    </row>
    <row r="135" s="14" customFormat="1">
      <c r="A135" s="14"/>
      <c r="B135" s="255"/>
      <c r="C135" s="256"/>
      <c r="D135" s="240" t="s">
        <v>163</v>
      </c>
      <c r="E135" s="257" t="s">
        <v>1</v>
      </c>
      <c r="F135" s="258" t="s">
        <v>165</v>
      </c>
      <c r="G135" s="256"/>
      <c r="H135" s="259">
        <v>1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5" t="s">
        <v>163</v>
      </c>
      <c r="AU135" s="265" t="s">
        <v>87</v>
      </c>
      <c r="AV135" s="14" t="s">
        <v>87</v>
      </c>
      <c r="AW135" s="14" t="s">
        <v>33</v>
      </c>
      <c r="AX135" s="14" t="s">
        <v>85</v>
      </c>
      <c r="AY135" s="265" t="s">
        <v>149</v>
      </c>
    </row>
    <row r="136" s="2" customFormat="1" ht="16.5" customHeight="1">
      <c r="A136" s="39"/>
      <c r="B136" s="40"/>
      <c r="C136" s="227" t="s">
        <v>171</v>
      </c>
      <c r="D136" s="227" t="s">
        <v>155</v>
      </c>
      <c r="E136" s="228" t="s">
        <v>172</v>
      </c>
      <c r="F136" s="229" t="s">
        <v>173</v>
      </c>
      <c r="G136" s="230" t="s">
        <v>158</v>
      </c>
      <c r="H136" s="231">
        <v>1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42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160</v>
      </c>
      <c r="AT136" s="238" t="s">
        <v>155</v>
      </c>
      <c r="AU136" s="238" t="s">
        <v>87</v>
      </c>
      <c r="AY136" s="18" t="s">
        <v>149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160</v>
      </c>
      <c r="BM136" s="238" t="s">
        <v>174</v>
      </c>
    </row>
    <row r="137" s="2" customFormat="1">
      <c r="A137" s="39"/>
      <c r="B137" s="40"/>
      <c r="C137" s="41"/>
      <c r="D137" s="240" t="s">
        <v>162</v>
      </c>
      <c r="E137" s="41"/>
      <c r="F137" s="241" t="s">
        <v>173</v>
      </c>
      <c r="G137" s="41"/>
      <c r="H137" s="41"/>
      <c r="I137" s="242"/>
      <c r="J137" s="41"/>
      <c r="K137" s="41"/>
      <c r="L137" s="45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162</v>
      </c>
      <c r="AU137" s="18" t="s">
        <v>87</v>
      </c>
    </row>
    <row r="138" s="13" customFormat="1">
      <c r="A138" s="13"/>
      <c r="B138" s="245"/>
      <c r="C138" s="246"/>
      <c r="D138" s="240" t="s">
        <v>163</v>
      </c>
      <c r="E138" s="247" t="s">
        <v>1</v>
      </c>
      <c r="F138" s="248" t="s">
        <v>175</v>
      </c>
      <c r="G138" s="246"/>
      <c r="H138" s="247" t="s">
        <v>1</v>
      </c>
      <c r="I138" s="249"/>
      <c r="J138" s="246"/>
      <c r="K138" s="246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163</v>
      </c>
      <c r="AU138" s="254" t="s">
        <v>87</v>
      </c>
      <c r="AV138" s="13" t="s">
        <v>85</v>
      </c>
      <c r="AW138" s="13" t="s">
        <v>33</v>
      </c>
      <c r="AX138" s="13" t="s">
        <v>77</v>
      </c>
      <c r="AY138" s="254" t="s">
        <v>149</v>
      </c>
    </row>
    <row r="139" s="13" customFormat="1">
      <c r="A139" s="13"/>
      <c r="B139" s="245"/>
      <c r="C139" s="246"/>
      <c r="D139" s="240" t="s">
        <v>163</v>
      </c>
      <c r="E139" s="247" t="s">
        <v>1</v>
      </c>
      <c r="F139" s="248" t="s">
        <v>176</v>
      </c>
      <c r="G139" s="246"/>
      <c r="H139" s="247" t="s">
        <v>1</v>
      </c>
      <c r="I139" s="249"/>
      <c r="J139" s="246"/>
      <c r="K139" s="246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163</v>
      </c>
      <c r="AU139" s="254" t="s">
        <v>87</v>
      </c>
      <c r="AV139" s="13" t="s">
        <v>85</v>
      </c>
      <c r="AW139" s="13" t="s">
        <v>33</v>
      </c>
      <c r="AX139" s="13" t="s">
        <v>77</v>
      </c>
      <c r="AY139" s="254" t="s">
        <v>149</v>
      </c>
    </row>
    <row r="140" s="14" customFormat="1">
      <c r="A140" s="14"/>
      <c r="B140" s="255"/>
      <c r="C140" s="256"/>
      <c r="D140" s="240" t="s">
        <v>163</v>
      </c>
      <c r="E140" s="257" t="s">
        <v>1</v>
      </c>
      <c r="F140" s="258" t="s">
        <v>177</v>
      </c>
      <c r="G140" s="256"/>
      <c r="H140" s="259">
        <v>1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163</v>
      </c>
      <c r="AU140" s="265" t="s">
        <v>87</v>
      </c>
      <c r="AV140" s="14" t="s">
        <v>87</v>
      </c>
      <c r="AW140" s="14" t="s">
        <v>33</v>
      </c>
      <c r="AX140" s="14" t="s">
        <v>85</v>
      </c>
      <c r="AY140" s="265" t="s">
        <v>149</v>
      </c>
    </row>
    <row r="141" s="2" customFormat="1" ht="16.5" customHeight="1">
      <c r="A141" s="39"/>
      <c r="B141" s="40"/>
      <c r="C141" s="227" t="s">
        <v>148</v>
      </c>
      <c r="D141" s="227" t="s">
        <v>155</v>
      </c>
      <c r="E141" s="228" t="s">
        <v>178</v>
      </c>
      <c r="F141" s="229" t="s">
        <v>179</v>
      </c>
      <c r="G141" s="230" t="s">
        <v>158</v>
      </c>
      <c r="H141" s="231">
        <v>1</v>
      </c>
      <c r="I141" s="232"/>
      <c r="J141" s="233">
        <f>ROUND(I141*H141,2)</f>
        <v>0</v>
      </c>
      <c r="K141" s="229" t="s">
        <v>159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160</v>
      </c>
      <c r="AT141" s="238" t="s">
        <v>155</v>
      </c>
      <c r="AU141" s="238" t="s">
        <v>87</v>
      </c>
      <c r="AY141" s="18" t="s">
        <v>149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160</v>
      </c>
      <c r="BM141" s="238" t="s">
        <v>180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179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87</v>
      </c>
    </row>
    <row r="143" s="13" customFormat="1">
      <c r="A143" s="13"/>
      <c r="B143" s="245"/>
      <c r="C143" s="246"/>
      <c r="D143" s="240" t="s">
        <v>163</v>
      </c>
      <c r="E143" s="247" t="s">
        <v>1</v>
      </c>
      <c r="F143" s="248" t="s">
        <v>181</v>
      </c>
      <c r="G143" s="246"/>
      <c r="H143" s="247" t="s">
        <v>1</v>
      </c>
      <c r="I143" s="249"/>
      <c r="J143" s="246"/>
      <c r="K143" s="246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163</v>
      </c>
      <c r="AU143" s="254" t="s">
        <v>87</v>
      </c>
      <c r="AV143" s="13" t="s">
        <v>85</v>
      </c>
      <c r="AW143" s="13" t="s">
        <v>33</v>
      </c>
      <c r="AX143" s="13" t="s">
        <v>77</v>
      </c>
      <c r="AY143" s="254" t="s">
        <v>149</v>
      </c>
    </row>
    <row r="144" s="13" customFormat="1">
      <c r="A144" s="13"/>
      <c r="B144" s="245"/>
      <c r="C144" s="246"/>
      <c r="D144" s="240" t="s">
        <v>163</v>
      </c>
      <c r="E144" s="247" t="s">
        <v>1</v>
      </c>
      <c r="F144" s="248" t="s">
        <v>182</v>
      </c>
      <c r="G144" s="246"/>
      <c r="H144" s="247" t="s">
        <v>1</v>
      </c>
      <c r="I144" s="249"/>
      <c r="J144" s="246"/>
      <c r="K144" s="246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163</v>
      </c>
      <c r="AU144" s="254" t="s">
        <v>87</v>
      </c>
      <c r="AV144" s="13" t="s">
        <v>85</v>
      </c>
      <c r="AW144" s="13" t="s">
        <v>33</v>
      </c>
      <c r="AX144" s="13" t="s">
        <v>77</v>
      </c>
      <c r="AY144" s="254" t="s">
        <v>149</v>
      </c>
    </row>
    <row r="145" s="14" customFormat="1">
      <c r="A145" s="14"/>
      <c r="B145" s="255"/>
      <c r="C145" s="256"/>
      <c r="D145" s="240" t="s">
        <v>163</v>
      </c>
      <c r="E145" s="257" t="s">
        <v>1</v>
      </c>
      <c r="F145" s="258" t="s">
        <v>183</v>
      </c>
      <c r="G145" s="256"/>
      <c r="H145" s="259">
        <v>1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5" t="s">
        <v>163</v>
      </c>
      <c r="AU145" s="265" t="s">
        <v>87</v>
      </c>
      <c r="AV145" s="14" t="s">
        <v>87</v>
      </c>
      <c r="AW145" s="14" t="s">
        <v>33</v>
      </c>
      <c r="AX145" s="14" t="s">
        <v>85</v>
      </c>
      <c r="AY145" s="265" t="s">
        <v>149</v>
      </c>
    </row>
    <row r="146" s="2" customFormat="1" ht="16.5" customHeight="1">
      <c r="A146" s="39"/>
      <c r="B146" s="40"/>
      <c r="C146" s="227" t="s">
        <v>152</v>
      </c>
      <c r="D146" s="227" t="s">
        <v>155</v>
      </c>
      <c r="E146" s="228" t="s">
        <v>184</v>
      </c>
      <c r="F146" s="229" t="s">
        <v>179</v>
      </c>
      <c r="G146" s="230" t="s">
        <v>158</v>
      </c>
      <c r="H146" s="231">
        <v>1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42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160</v>
      </c>
      <c r="AT146" s="238" t="s">
        <v>155</v>
      </c>
      <c r="AU146" s="238" t="s">
        <v>87</v>
      </c>
      <c r="AY146" s="18" t="s">
        <v>149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160</v>
      </c>
      <c r="BM146" s="238" t="s">
        <v>185</v>
      </c>
    </row>
    <row r="147" s="2" customFormat="1">
      <c r="A147" s="39"/>
      <c r="B147" s="40"/>
      <c r="C147" s="41"/>
      <c r="D147" s="240" t="s">
        <v>162</v>
      </c>
      <c r="E147" s="41"/>
      <c r="F147" s="241" t="s">
        <v>179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162</v>
      </c>
      <c r="AU147" s="18" t="s">
        <v>87</v>
      </c>
    </row>
    <row r="148" s="13" customFormat="1">
      <c r="A148" s="13"/>
      <c r="B148" s="245"/>
      <c r="C148" s="246"/>
      <c r="D148" s="240" t="s">
        <v>163</v>
      </c>
      <c r="E148" s="247" t="s">
        <v>1</v>
      </c>
      <c r="F148" s="248" t="s">
        <v>186</v>
      </c>
      <c r="G148" s="246"/>
      <c r="H148" s="247" t="s">
        <v>1</v>
      </c>
      <c r="I148" s="249"/>
      <c r="J148" s="246"/>
      <c r="K148" s="246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163</v>
      </c>
      <c r="AU148" s="254" t="s">
        <v>87</v>
      </c>
      <c r="AV148" s="13" t="s">
        <v>85</v>
      </c>
      <c r="AW148" s="13" t="s">
        <v>33</v>
      </c>
      <c r="AX148" s="13" t="s">
        <v>77</v>
      </c>
      <c r="AY148" s="254" t="s">
        <v>149</v>
      </c>
    </row>
    <row r="149" s="13" customFormat="1">
      <c r="A149" s="13"/>
      <c r="B149" s="245"/>
      <c r="C149" s="246"/>
      <c r="D149" s="240" t="s">
        <v>163</v>
      </c>
      <c r="E149" s="247" t="s">
        <v>1</v>
      </c>
      <c r="F149" s="248" t="s">
        <v>187</v>
      </c>
      <c r="G149" s="246"/>
      <c r="H149" s="247" t="s">
        <v>1</v>
      </c>
      <c r="I149" s="249"/>
      <c r="J149" s="246"/>
      <c r="K149" s="246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163</v>
      </c>
      <c r="AU149" s="254" t="s">
        <v>87</v>
      </c>
      <c r="AV149" s="13" t="s">
        <v>85</v>
      </c>
      <c r="AW149" s="13" t="s">
        <v>33</v>
      </c>
      <c r="AX149" s="13" t="s">
        <v>77</v>
      </c>
      <c r="AY149" s="254" t="s">
        <v>149</v>
      </c>
    </row>
    <row r="150" s="14" customFormat="1">
      <c r="A150" s="14"/>
      <c r="B150" s="255"/>
      <c r="C150" s="256"/>
      <c r="D150" s="240" t="s">
        <v>163</v>
      </c>
      <c r="E150" s="257" t="s">
        <v>1</v>
      </c>
      <c r="F150" s="258" t="s">
        <v>165</v>
      </c>
      <c r="G150" s="256"/>
      <c r="H150" s="259">
        <v>1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163</v>
      </c>
      <c r="AU150" s="265" t="s">
        <v>87</v>
      </c>
      <c r="AV150" s="14" t="s">
        <v>87</v>
      </c>
      <c r="AW150" s="14" t="s">
        <v>33</v>
      </c>
      <c r="AX150" s="14" t="s">
        <v>85</v>
      </c>
      <c r="AY150" s="265" t="s">
        <v>149</v>
      </c>
    </row>
    <row r="151" s="2" customFormat="1" ht="16.5" customHeight="1">
      <c r="A151" s="39"/>
      <c r="B151" s="40"/>
      <c r="C151" s="227" t="s">
        <v>188</v>
      </c>
      <c r="D151" s="227" t="s">
        <v>155</v>
      </c>
      <c r="E151" s="228" t="s">
        <v>189</v>
      </c>
      <c r="F151" s="229" t="s">
        <v>190</v>
      </c>
      <c r="G151" s="230" t="s">
        <v>158</v>
      </c>
      <c r="H151" s="231">
        <v>1</v>
      </c>
      <c r="I151" s="232"/>
      <c r="J151" s="233">
        <f>ROUND(I151*H151,2)</f>
        <v>0</v>
      </c>
      <c r="K151" s="229" t="s">
        <v>159</v>
      </c>
      <c r="L151" s="45"/>
      <c r="M151" s="234" t="s">
        <v>1</v>
      </c>
      <c r="N151" s="235" t="s">
        <v>42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160</v>
      </c>
      <c r="AT151" s="238" t="s">
        <v>155</v>
      </c>
      <c r="AU151" s="238" t="s">
        <v>87</v>
      </c>
      <c r="AY151" s="18" t="s">
        <v>149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160</v>
      </c>
      <c r="BM151" s="238" t="s">
        <v>191</v>
      </c>
    </row>
    <row r="152" s="2" customFormat="1">
      <c r="A152" s="39"/>
      <c r="B152" s="40"/>
      <c r="C152" s="41"/>
      <c r="D152" s="240" t="s">
        <v>162</v>
      </c>
      <c r="E152" s="41"/>
      <c r="F152" s="241" t="s">
        <v>190</v>
      </c>
      <c r="G152" s="41"/>
      <c r="H152" s="41"/>
      <c r="I152" s="242"/>
      <c r="J152" s="41"/>
      <c r="K152" s="41"/>
      <c r="L152" s="45"/>
      <c r="M152" s="243"/>
      <c r="N152" s="244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162</v>
      </c>
      <c r="AU152" s="18" t="s">
        <v>87</v>
      </c>
    </row>
    <row r="153" s="13" customFormat="1">
      <c r="A153" s="13"/>
      <c r="B153" s="245"/>
      <c r="C153" s="246"/>
      <c r="D153" s="240" t="s">
        <v>163</v>
      </c>
      <c r="E153" s="247" t="s">
        <v>1</v>
      </c>
      <c r="F153" s="248" t="s">
        <v>192</v>
      </c>
      <c r="G153" s="246"/>
      <c r="H153" s="247" t="s">
        <v>1</v>
      </c>
      <c r="I153" s="249"/>
      <c r="J153" s="246"/>
      <c r="K153" s="246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163</v>
      </c>
      <c r="AU153" s="254" t="s">
        <v>87</v>
      </c>
      <c r="AV153" s="13" t="s">
        <v>85</v>
      </c>
      <c r="AW153" s="13" t="s">
        <v>33</v>
      </c>
      <c r="AX153" s="13" t="s">
        <v>77</v>
      </c>
      <c r="AY153" s="254" t="s">
        <v>149</v>
      </c>
    </row>
    <row r="154" s="14" customFormat="1">
      <c r="A154" s="14"/>
      <c r="B154" s="255"/>
      <c r="C154" s="256"/>
      <c r="D154" s="240" t="s">
        <v>163</v>
      </c>
      <c r="E154" s="257" t="s">
        <v>1</v>
      </c>
      <c r="F154" s="258" t="s">
        <v>165</v>
      </c>
      <c r="G154" s="256"/>
      <c r="H154" s="259">
        <v>1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5" t="s">
        <v>163</v>
      </c>
      <c r="AU154" s="265" t="s">
        <v>87</v>
      </c>
      <c r="AV154" s="14" t="s">
        <v>87</v>
      </c>
      <c r="AW154" s="14" t="s">
        <v>33</v>
      </c>
      <c r="AX154" s="14" t="s">
        <v>85</v>
      </c>
      <c r="AY154" s="265" t="s">
        <v>149</v>
      </c>
    </row>
    <row r="155" s="2" customFormat="1" ht="16.5" customHeight="1">
      <c r="A155" s="39"/>
      <c r="B155" s="40"/>
      <c r="C155" s="227" t="s">
        <v>193</v>
      </c>
      <c r="D155" s="227" t="s">
        <v>155</v>
      </c>
      <c r="E155" s="228" t="s">
        <v>194</v>
      </c>
      <c r="F155" s="229" t="s">
        <v>190</v>
      </c>
      <c r="G155" s="230" t="s">
        <v>158</v>
      </c>
      <c r="H155" s="231">
        <v>1</v>
      </c>
      <c r="I155" s="232"/>
      <c r="J155" s="233">
        <f>ROUND(I155*H155,2)</f>
        <v>0</v>
      </c>
      <c r="K155" s="229" t="s">
        <v>159</v>
      </c>
      <c r="L155" s="45"/>
      <c r="M155" s="234" t="s">
        <v>1</v>
      </c>
      <c r="N155" s="235" t="s">
        <v>42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160</v>
      </c>
      <c r="AT155" s="238" t="s">
        <v>155</v>
      </c>
      <c r="AU155" s="238" t="s">
        <v>87</v>
      </c>
      <c r="AY155" s="18" t="s">
        <v>149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160</v>
      </c>
      <c r="BM155" s="238" t="s">
        <v>195</v>
      </c>
    </row>
    <row r="156" s="2" customFormat="1">
      <c r="A156" s="39"/>
      <c r="B156" s="40"/>
      <c r="C156" s="41"/>
      <c r="D156" s="240" t="s">
        <v>162</v>
      </c>
      <c r="E156" s="41"/>
      <c r="F156" s="241" t="s">
        <v>190</v>
      </c>
      <c r="G156" s="41"/>
      <c r="H156" s="41"/>
      <c r="I156" s="242"/>
      <c r="J156" s="41"/>
      <c r="K156" s="41"/>
      <c r="L156" s="45"/>
      <c r="M156" s="243"/>
      <c r="N156" s="24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162</v>
      </c>
      <c r="AU156" s="18" t="s">
        <v>87</v>
      </c>
    </row>
    <row r="157" s="13" customFormat="1">
      <c r="A157" s="13"/>
      <c r="B157" s="245"/>
      <c r="C157" s="246"/>
      <c r="D157" s="240" t="s">
        <v>163</v>
      </c>
      <c r="E157" s="247" t="s">
        <v>1</v>
      </c>
      <c r="F157" s="248" t="s">
        <v>186</v>
      </c>
      <c r="G157" s="246"/>
      <c r="H157" s="247" t="s">
        <v>1</v>
      </c>
      <c r="I157" s="249"/>
      <c r="J157" s="246"/>
      <c r="K157" s="246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163</v>
      </c>
      <c r="AU157" s="254" t="s">
        <v>87</v>
      </c>
      <c r="AV157" s="13" t="s">
        <v>85</v>
      </c>
      <c r="AW157" s="13" t="s">
        <v>33</v>
      </c>
      <c r="AX157" s="13" t="s">
        <v>77</v>
      </c>
      <c r="AY157" s="254" t="s">
        <v>149</v>
      </c>
    </row>
    <row r="158" s="13" customFormat="1">
      <c r="A158" s="13"/>
      <c r="B158" s="245"/>
      <c r="C158" s="246"/>
      <c r="D158" s="240" t="s">
        <v>163</v>
      </c>
      <c r="E158" s="247" t="s">
        <v>1</v>
      </c>
      <c r="F158" s="248" t="s">
        <v>196</v>
      </c>
      <c r="G158" s="246"/>
      <c r="H158" s="247" t="s">
        <v>1</v>
      </c>
      <c r="I158" s="249"/>
      <c r="J158" s="246"/>
      <c r="K158" s="246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163</v>
      </c>
      <c r="AU158" s="254" t="s">
        <v>87</v>
      </c>
      <c r="AV158" s="13" t="s">
        <v>85</v>
      </c>
      <c r="AW158" s="13" t="s">
        <v>33</v>
      </c>
      <c r="AX158" s="13" t="s">
        <v>77</v>
      </c>
      <c r="AY158" s="254" t="s">
        <v>149</v>
      </c>
    </row>
    <row r="159" s="14" customFormat="1">
      <c r="A159" s="14"/>
      <c r="B159" s="255"/>
      <c r="C159" s="256"/>
      <c r="D159" s="240" t="s">
        <v>163</v>
      </c>
      <c r="E159" s="257" t="s">
        <v>1</v>
      </c>
      <c r="F159" s="258" t="s">
        <v>165</v>
      </c>
      <c r="G159" s="256"/>
      <c r="H159" s="259">
        <v>1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163</v>
      </c>
      <c r="AU159" s="265" t="s">
        <v>87</v>
      </c>
      <c r="AV159" s="14" t="s">
        <v>87</v>
      </c>
      <c r="AW159" s="14" t="s">
        <v>33</v>
      </c>
      <c r="AX159" s="14" t="s">
        <v>85</v>
      </c>
      <c r="AY159" s="265" t="s">
        <v>149</v>
      </c>
    </row>
    <row r="160" s="2" customFormat="1" ht="16.5" customHeight="1">
      <c r="A160" s="39"/>
      <c r="B160" s="40"/>
      <c r="C160" s="227" t="s">
        <v>197</v>
      </c>
      <c r="D160" s="227" t="s">
        <v>155</v>
      </c>
      <c r="E160" s="228" t="s">
        <v>198</v>
      </c>
      <c r="F160" s="229" t="s">
        <v>190</v>
      </c>
      <c r="G160" s="230" t="s">
        <v>158</v>
      </c>
      <c r="H160" s="231">
        <v>1</v>
      </c>
      <c r="I160" s="232"/>
      <c r="J160" s="233">
        <f>ROUND(I160*H160,2)</f>
        <v>0</v>
      </c>
      <c r="K160" s="229" t="s">
        <v>159</v>
      </c>
      <c r="L160" s="45"/>
      <c r="M160" s="234" t="s">
        <v>1</v>
      </c>
      <c r="N160" s="235" t="s">
        <v>42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160</v>
      </c>
      <c r="AT160" s="238" t="s">
        <v>155</v>
      </c>
      <c r="AU160" s="238" t="s">
        <v>87</v>
      </c>
      <c r="AY160" s="18" t="s">
        <v>149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160</v>
      </c>
      <c r="BM160" s="238" t="s">
        <v>199</v>
      </c>
    </row>
    <row r="161" s="2" customFormat="1">
      <c r="A161" s="39"/>
      <c r="B161" s="40"/>
      <c r="C161" s="41"/>
      <c r="D161" s="240" t="s">
        <v>162</v>
      </c>
      <c r="E161" s="41"/>
      <c r="F161" s="241" t="s">
        <v>190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162</v>
      </c>
      <c r="AU161" s="18" t="s">
        <v>87</v>
      </c>
    </row>
    <row r="162" s="13" customFormat="1">
      <c r="A162" s="13"/>
      <c r="B162" s="245"/>
      <c r="C162" s="246"/>
      <c r="D162" s="240" t="s">
        <v>163</v>
      </c>
      <c r="E162" s="247" t="s">
        <v>1</v>
      </c>
      <c r="F162" s="248" t="s">
        <v>186</v>
      </c>
      <c r="G162" s="246"/>
      <c r="H162" s="247" t="s">
        <v>1</v>
      </c>
      <c r="I162" s="249"/>
      <c r="J162" s="246"/>
      <c r="K162" s="246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163</v>
      </c>
      <c r="AU162" s="254" t="s">
        <v>87</v>
      </c>
      <c r="AV162" s="13" t="s">
        <v>85</v>
      </c>
      <c r="AW162" s="13" t="s">
        <v>33</v>
      </c>
      <c r="AX162" s="13" t="s">
        <v>77</v>
      </c>
      <c r="AY162" s="254" t="s">
        <v>149</v>
      </c>
    </row>
    <row r="163" s="13" customFormat="1">
      <c r="A163" s="13"/>
      <c r="B163" s="245"/>
      <c r="C163" s="246"/>
      <c r="D163" s="240" t="s">
        <v>163</v>
      </c>
      <c r="E163" s="247" t="s">
        <v>1</v>
      </c>
      <c r="F163" s="248" t="s">
        <v>200</v>
      </c>
      <c r="G163" s="246"/>
      <c r="H163" s="247" t="s">
        <v>1</v>
      </c>
      <c r="I163" s="249"/>
      <c r="J163" s="246"/>
      <c r="K163" s="246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163</v>
      </c>
      <c r="AU163" s="254" t="s">
        <v>87</v>
      </c>
      <c r="AV163" s="13" t="s">
        <v>85</v>
      </c>
      <c r="AW163" s="13" t="s">
        <v>33</v>
      </c>
      <c r="AX163" s="13" t="s">
        <v>77</v>
      </c>
      <c r="AY163" s="254" t="s">
        <v>149</v>
      </c>
    </row>
    <row r="164" s="14" customFormat="1">
      <c r="A164" s="14"/>
      <c r="B164" s="255"/>
      <c r="C164" s="256"/>
      <c r="D164" s="240" t="s">
        <v>163</v>
      </c>
      <c r="E164" s="257" t="s">
        <v>1</v>
      </c>
      <c r="F164" s="258" t="s">
        <v>165</v>
      </c>
      <c r="G164" s="256"/>
      <c r="H164" s="259">
        <v>1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163</v>
      </c>
      <c r="AU164" s="265" t="s">
        <v>87</v>
      </c>
      <c r="AV164" s="14" t="s">
        <v>87</v>
      </c>
      <c r="AW164" s="14" t="s">
        <v>33</v>
      </c>
      <c r="AX164" s="14" t="s">
        <v>85</v>
      </c>
      <c r="AY164" s="265" t="s">
        <v>149</v>
      </c>
    </row>
    <row r="165" s="12" customFormat="1" ht="22.8" customHeight="1">
      <c r="A165" s="12"/>
      <c r="B165" s="211"/>
      <c r="C165" s="212"/>
      <c r="D165" s="213" t="s">
        <v>76</v>
      </c>
      <c r="E165" s="225" t="s">
        <v>201</v>
      </c>
      <c r="F165" s="225" t="s">
        <v>202</v>
      </c>
      <c r="G165" s="212"/>
      <c r="H165" s="212"/>
      <c r="I165" s="215"/>
      <c r="J165" s="226">
        <f>BK165</f>
        <v>0</v>
      </c>
      <c r="K165" s="212"/>
      <c r="L165" s="217"/>
      <c r="M165" s="218"/>
      <c r="N165" s="219"/>
      <c r="O165" s="219"/>
      <c r="P165" s="220">
        <f>SUM(P166:P178)</f>
        <v>0</v>
      </c>
      <c r="Q165" s="219"/>
      <c r="R165" s="220">
        <f>SUM(R166:R178)</f>
        <v>0</v>
      </c>
      <c r="S165" s="219"/>
      <c r="T165" s="221">
        <f>SUM(T166:T178)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2" t="s">
        <v>152</v>
      </c>
      <c r="AT165" s="223" t="s">
        <v>76</v>
      </c>
      <c r="AU165" s="223" t="s">
        <v>85</v>
      </c>
      <c r="AY165" s="222" t="s">
        <v>149</v>
      </c>
      <c r="BK165" s="224">
        <f>SUM(BK166:BK178)</f>
        <v>0</v>
      </c>
    </row>
    <row r="166" s="2" customFormat="1" ht="16.5" customHeight="1">
      <c r="A166" s="39"/>
      <c r="B166" s="40"/>
      <c r="C166" s="227" t="s">
        <v>203</v>
      </c>
      <c r="D166" s="227" t="s">
        <v>155</v>
      </c>
      <c r="E166" s="228" t="s">
        <v>204</v>
      </c>
      <c r="F166" s="229" t="s">
        <v>205</v>
      </c>
      <c r="G166" s="230" t="s">
        <v>158</v>
      </c>
      <c r="H166" s="231">
        <v>1</v>
      </c>
      <c r="I166" s="232"/>
      <c r="J166" s="233">
        <f>ROUND(I166*H166,2)</f>
        <v>0</v>
      </c>
      <c r="K166" s="229" t="s">
        <v>159</v>
      </c>
      <c r="L166" s="45"/>
      <c r="M166" s="234" t="s">
        <v>1</v>
      </c>
      <c r="N166" s="235" t="s">
        <v>42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160</v>
      </c>
      <c r="AT166" s="238" t="s">
        <v>155</v>
      </c>
      <c r="AU166" s="238" t="s">
        <v>87</v>
      </c>
      <c r="AY166" s="18" t="s">
        <v>149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160</v>
      </c>
      <c r="BM166" s="238" t="s">
        <v>206</v>
      </c>
    </row>
    <row r="167" s="2" customFormat="1">
      <c r="A167" s="39"/>
      <c r="B167" s="40"/>
      <c r="C167" s="41"/>
      <c r="D167" s="240" t="s">
        <v>162</v>
      </c>
      <c r="E167" s="41"/>
      <c r="F167" s="241" t="s">
        <v>205</v>
      </c>
      <c r="G167" s="41"/>
      <c r="H167" s="41"/>
      <c r="I167" s="242"/>
      <c r="J167" s="41"/>
      <c r="K167" s="41"/>
      <c r="L167" s="45"/>
      <c r="M167" s="243"/>
      <c r="N167" s="24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162</v>
      </c>
      <c r="AU167" s="18" t="s">
        <v>87</v>
      </c>
    </row>
    <row r="168" s="13" customFormat="1">
      <c r="A168" s="13"/>
      <c r="B168" s="245"/>
      <c r="C168" s="246"/>
      <c r="D168" s="240" t="s">
        <v>163</v>
      </c>
      <c r="E168" s="247" t="s">
        <v>1</v>
      </c>
      <c r="F168" s="248" t="s">
        <v>207</v>
      </c>
      <c r="G168" s="246"/>
      <c r="H168" s="247" t="s">
        <v>1</v>
      </c>
      <c r="I168" s="249"/>
      <c r="J168" s="246"/>
      <c r="K168" s="246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163</v>
      </c>
      <c r="AU168" s="254" t="s">
        <v>87</v>
      </c>
      <c r="AV168" s="13" t="s">
        <v>85</v>
      </c>
      <c r="AW168" s="13" t="s">
        <v>33</v>
      </c>
      <c r="AX168" s="13" t="s">
        <v>77</v>
      </c>
      <c r="AY168" s="254" t="s">
        <v>149</v>
      </c>
    </row>
    <row r="169" s="14" customFormat="1">
      <c r="A169" s="14"/>
      <c r="B169" s="255"/>
      <c r="C169" s="256"/>
      <c r="D169" s="240" t="s">
        <v>163</v>
      </c>
      <c r="E169" s="257" t="s">
        <v>1</v>
      </c>
      <c r="F169" s="258" t="s">
        <v>208</v>
      </c>
      <c r="G169" s="256"/>
      <c r="H169" s="259">
        <v>1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163</v>
      </c>
      <c r="AU169" s="265" t="s">
        <v>87</v>
      </c>
      <c r="AV169" s="14" t="s">
        <v>87</v>
      </c>
      <c r="AW169" s="14" t="s">
        <v>33</v>
      </c>
      <c r="AX169" s="14" t="s">
        <v>85</v>
      </c>
      <c r="AY169" s="265" t="s">
        <v>149</v>
      </c>
    </row>
    <row r="170" s="2" customFormat="1" ht="16.5" customHeight="1">
      <c r="A170" s="39"/>
      <c r="B170" s="40"/>
      <c r="C170" s="227" t="s">
        <v>209</v>
      </c>
      <c r="D170" s="227" t="s">
        <v>155</v>
      </c>
      <c r="E170" s="228" t="s">
        <v>210</v>
      </c>
      <c r="F170" s="229" t="s">
        <v>211</v>
      </c>
      <c r="G170" s="230" t="s">
        <v>158</v>
      </c>
      <c r="H170" s="231">
        <v>1</v>
      </c>
      <c r="I170" s="232"/>
      <c r="J170" s="233">
        <f>ROUND(I170*H170,2)</f>
        <v>0</v>
      </c>
      <c r="K170" s="229" t="s">
        <v>159</v>
      </c>
      <c r="L170" s="45"/>
      <c r="M170" s="234" t="s">
        <v>1</v>
      </c>
      <c r="N170" s="235" t="s">
        <v>42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160</v>
      </c>
      <c r="AT170" s="238" t="s">
        <v>155</v>
      </c>
      <c r="AU170" s="238" t="s">
        <v>87</v>
      </c>
      <c r="AY170" s="18" t="s">
        <v>149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160</v>
      </c>
      <c r="BM170" s="238" t="s">
        <v>212</v>
      </c>
    </row>
    <row r="171" s="2" customFormat="1">
      <c r="A171" s="39"/>
      <c r="B171" s="40"/>
      <c r="C171" s="41"/>
      <c r="D171" s="240" t="s">
        <v>162</v>
      </c>
      <c r="E171" s="41"/>
      <c r="F171" s="241" t="s">
        <v>211</v>
      </c>
      <c r="G171" s="41"/>
      <c r="H171" s="41"/>
      <c r="I171" s="242"/>
      <c r="J171" s="41"/>
      <c r="K171" s="41"/>
      <c r="L171" s="45"/>
      <c r="M171" s="243"/>
      <c r="N171" s="24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162</v>
      </c>
      <c r="AU171" s="18" t="s">
        <v>87</v>
      </c>
    </row>
    <row r="172" s="13" customFormat="1">
      <c r="A172" s="13"/>
      <c r="B172" s="245"/>
      <c r="C172" s="246"/>
      <c r="D172" s="240" t="s">
        <v>163</v>
      </c>
      <c r="E172" s="247" t="s">
        <v>1</v>
      </c>
      <c r="F172" s="248" t="s">
        <v>213</v>
      </c>
      <c r="G172" s="246"/>
      <c r="H172" s="247" t="s">
        <v>1</v>
      </c>
      <c r="I172" s="249"/>
      <c r="J172" s="246"/>
      <c r="K172" s="246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163</v>
      </c>
      <c r="AU172" s="254" t="s">
        <v>87</v>
      </c>
      <c r="AV172" s="13" t="s">
        <v>85</v>
      </c>
      <c r="AW172" s="13" t="s">
        <v>33</v>
      </c>
      <c r="AX172" s="13" t="s">
        <v>77</v>
      </c>
      <c r="AY172" s="254" t="s">
        <v>149</v>
      </c>
    </row>
    <row r="173" s="14" customFormat="1">
      <c r="A173" s="14"/>
      <c r="B173" s="255"/>
      <c r="C173" s="256"/>
      <c r="D173" s="240" t="s">
        <v>163</v>
      </c>
      <c r="E173" s="257" t="s">
        <v>1</v>
      </c>
      <c r="F173" s="258" t="s">
        <v>208</v>
      </c>
      <c r="G173" s="256"/>
      <c r="H173" s="259">
        <v>1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163</v>
      </c>
      <c r="AU173" s="265" t="s">
        <v>87</v>
      </c>
      <c r="AV173" s="14" t="s">
        <v>87</v>
      </c>
      <c r="AW173" s="14" t="s">
        <v>33</v>
      </c>
      <c r="AX173" s="14" t="s">
        <v>85</v>
      </c>
      <c r="AY173" s="265" t="s">
        <v>149</v>
      </c>
    </row>
    <row r="174" s="2" customFormat="1" ht="16.5" customHeight="1">
      <c r="A174" s="39"/>
      <c r="B174" s="40"/>
      <c r="C174" s="227" t="s">
        <v>214</v>
      </c>
      <c r="D174" s="227" t="s">
        <v>155</v>
      </c>
      <c r="E174" s="228" t="s">
        <v>215</v>
      </c>
      <c r="F174" s="229" t="s">
        <v>216</v>
      </c>
      <c r="G174" s="230" t="s">
        <v>158</v>
      </c>
      <c r="H174" s="231">
        <v>1</v>
      </c>
      <c r="I174" s="232"/>
      <c r="J174" s="233">
        <f>ROUND(I174*H174,2)</f>
        <v>0</v>
      </c>
      <c r="K174" s="229" t="s">
        <v>159</v>
      </c>
      <c r="L174" s="45"/>
      <c r="M174" s="234" t="s">
        <v>1</v>
      </c>
      <c r="N174" s="235" t="s">
        <v>42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160</v>
      </c>
      <c r="AT174" s="238" t="s">
        <v>155</v>
      </c>
      <c r="AU174" s="238" t="s">
        <v>87</v>
      </c>
      <c r="AY174" s="18" t="s">
        <v>149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160</v>
      </c>
      <c r="BM174" s="238" t="s">
        <v>217</v>
      </c>
    </row>
    <row r="175" s="2" customFormat="1">
      <c r="A175" s="39"/>
      <c r="B175" s="40"/>
      <c r="C175" s="41"/>
      <c r="D175" s="240" t="s">
        <v>162</v>
      </c>
      <c r="E175" s="41"/>
      <c r="F175" s="241" t="s">
        <v>216</v>
      </c>
      <c r="G175" s="41"/>
      <c r="H175" s="41"/>
      <c r="I175" s="242"/>
      <c r="J175" s="41"/>
      <c r="K175" s="41"/>
      <c r="L175" s="45"/>
      <c r="M175" s="243"/>
      <c r="N175" s="24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162</v>
      </c>
      <c r="AU175" s="18" t="s">
        <v>87</v>
      </c>
    </row>
    <row r="176" s="13" customFormat="1">
      <c r="A176" s="13"/>
      <c r="B176" s="245"/>
      <c r="C176" s="246"/>
      <c r="D176" s="240" t="s">
        <v>163</v>
      </c>
      <c r="E176" s="247" t="s">
        <v>1</v>
      </c>
      <c r="F176" s="248" t="s">
        <v>218</v>
      </c>
      <c r="G176" s="246"/>
      <c r="H176" s="247" t="s">
        <v>1</v>
      </c>
      <c r="I176" s="249"/>
      <c r="J176" s="246"/>
      <c r="K176" s="246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163</v>
      </c>
      <c r="AU176" s="254" t="s">
        <v>87</v>
      </c>
      <c r="AV176" s="13" t="s">
        <v>85</v>
      </c>
      <c r="AW176" s="13" t="s">
        <v>33</v>
      </c>
      <c r="AX176" s="13" t="s">
        <v>77</v>
      </c>
      <c r="AY176" s="254" t="s">
        <v>149</v>
      </c>
    </row>
    <row r="177" s="13" customFormat="1">
      <c r="A177" s="13"/>
      <c r="B177" s="245"/>
      <c r="C177" s="246"/>
      <c r="D177" s="240" t="s">
        <v>163</v>
      </c>
      <c r="E177" s="247" t="s">
        <v>1</v>
      </c>
      <c r="F177" s="248" t="s">
        <v>219</v>
      </c>
      <c r="G177" s="246"/>
      <c r="H177" s="247" t="s">
        <v>1</v>
      </c>
      <c r="I177" s="249"/>
      <c r="J177" s="246"/>
      <c r="K177" s="246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163</v>
      </c>
      <c r="AU177" s="254" t="s">
        <v>87</v>
      </c>
      <c r="AV177" s="13" t="s">
        <v>85</v>
      </c>
      <c r="AW177" s="13" t="s">
        <v>33</v>
      </c>
      <c r="AX177" s="13" t="s">
        <v>77</v>
      </c>
      <c r="AY177" s="254" t="s">
        <v>149</v>
      </c>
    </row>
    <row r="178" s="14" customFormat="1">
      <c r="A178" s="14"/>
      <c r="B178" s="255"/>
      <c r="C178" s="256"/>
      <c r="D178" s="240" t="s">
        <v>163</v>
      </c>
      <c r="E178" s="257" t="s">
        <v>1</v>
      </c>
      <c r="F178" s="258" t="s">
        <v>208</v>
      </c>
      <c r="G178" s="256"/>
      <c r="H178" s="259">
        <v>1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163</v>
      </c>
      <c r="AU178" s="265" t="s">
        <v>87</v>
      </c>
      <c r="AV178" s="14" t="s">
        <v>87</v>
      </c>
      <c r="AW178" s="14" t="s">
        <v>33</v>
      </c>
      <c r="AX178" s="14" t="s">
        <v>85</v>
      </c>
      <c r="AY178" s="265" t="s">
        <v>149</v>
      </c>
    </row>
    <row r="179" s="12" customFormat="1" ht="22.8" customHeight="1">
      <c r="A179" s="12"/>
      <c r="B179" s="211"/>
      <c r="C179" s="212"/>
      <c r="D179" s="213" t="s">
        <v>76</v>
      </c>
      <c r="E179" s="225" t="s">
        <v>220</v>
      </c>
      <c r="F179" s="225" t="s">
        <v>221</v>
      </c>
      <c r="G179" s="212"/>
      <c r="H179" s="212"/>
      <c r="I179" s="215"/>
      <c r="J179" s="226">
        <f>BK179</f>
        <v>0</v>
      </c>
      <c r="K179" s="212"/>
      <c r="L179" s="217"/>
      <c r="M179" s="218"/>
      <c r="N179" s="219"/>
      <c r="O179" s="219"/>
      <c r="P179" s="220">
        <f>SUM(P180:P198)</f>
        <v>0</v>
      </c>
      <c r="Q179" s="219"/>
      <c r="R179" s="220">
        <f>SUM(R180:R198)</f>
        <v>0</v>
      </c>
      <c r="S179" s="219"/>
      <c r="T179" s="221">
        <f>SUM(T180:T198)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2" t="s">
        <v>152</v>
      </c>
      <c r="AT179" s="223" t="s">
        <v>76</v>
      </c>
      <c r="AU179" s="223" t="s">
        <v>85</v>
      </c>
      <c r="AY179" s="222" t="s">
        <v>149</v>
      </c>
      <c r="BK179" s="224">
        <f>SUM(BK180:BK198)</f>
        <v>0</v>
      </c>
    </row>
    <row r="180" s="2" customFormat="1" ht="16.5" customHeight="1">
      <c r="A180" s="39"/>
      <c r="B180" s="40"/>
      <c r="C180" s="227" t="s">
        <v>222</v>
      </c>
      <c r="D180" s="227" t="s">
        <v>155</v>
      </c>
      <c r="E180" s="228" t="s">
        <v>223</v>
      </c>
      <c r="F180" s="229" t="s">
        <v>224</v>
      </c>
      <c r="G180" s="230" t="s">
        <v>158</v>
      </c>
      <c r="H180" s="231">
        <v>1</v>
      </c>
      <c r="I180" s="232"/>
      <c r="J180" s="233">
        <f>ROUND(I180*H180,2)</f>
        <v>0</v>
      </c>
      <c r="K180" s="229" t="s">
        <v>1</v>
      </c>
      <c r="L180" s="45"/>
      <c r="M180" s="234" t="s">
        <v>1</v>
      </c>
      <c r="N180" s="235" t="s">
        <v>42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160</v>
      </c>
      <c r="AT180" s="238" t="s">
        <v>155</v>
      </c>
      <c r="AU180" s="238" t="s">
        <v>87</v>
      </c>
      <c r="AY180" s="18" t="s">
        <v>149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160</v>
      </c>
      <c r="BM180" s="238" t="s">
        <v>225</v>
      </c>
    </row>
    <row r="181" s="2" customFormat="1">
      <c r="A181" s="39"/>
      <c r="B181" s="40"/>
      <c r="C181" s="41"/>
      <c r="D181" s="240" t="s">
        <v>162</v>
      </c>
      <c r="E181" s="41"/>
      <c r="F181" s="241" t="s">
        <v>224</v>
      </c>
      <c r="G181" s="41"/>
      <c r="H181" s="41"/>
      <c r="I181" s="242"/>
      <c r="J181" s="41"/>
      <c r="K181" s="41"/>
      <c r="L181" s="45"/>
      <c r="M181" s="243"/>
      <c r="N181" s="24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162</v>
      </c>
      <c r="AU181" s="18" t="s">
        <v>87</v>
      </c>
    </row>
    <row r="182" s="13" customFormat="1">
      <c r="A182" s="13"/>
      <c r="B182" s="245"/>
      <c r="C182" s="246"/>
      <c r="D182" s="240" t="s">
        <v>163</v>
      </c>
      <c r="E182" s="247" t="s">
        <v>1</v>
      </c>
      <c r="F182" s="248" t="s">
        <v>226</v>
      </c>
      <c r="G182" s="246"/>
      <c r="H182" s="247" t="s">
        <v>1</v>
      </c>
      <c r="I182" s="249"/>
      <c r="J182" s="246"/>
      <c r="K182" s="246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163</v>
      </c>
      <c r="AU182" s="254" t="s">
        <v>87</v>
      </c>
      <c r="AV182" s="13" t="s">
        <v>85</v>
      </c>
      <c r="AW182" s="13" t="s">
        <v>33</v>
      </c>
      <c r="AX182" s="13" t="s">
        <v>77</v>
      </c>
      <c r="AY182" s="254" t="s">
        <v>149</v>
      </c>
    </row>
    <row r="183" s="14" customFormat="1">
      <c r="A183" s="14"/>
      <c r="B183" s="255"/>
      <c r="C183" s="256"/>
      <c r="D183" s="240" t="s">
        <v>163</v>
      </c>
      <c r="E183" s="257" t="s">
        <v>1</v>
      </c>
      <c r="F183" s="258" t="s">
        <v>227</v>
      </c>
      <c r="G183" s="256"/>
      <c r="H183" s="259">
        <v>1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163</v>
      </c>
      <c r="AU183" s="265" t="s">
        <v>87</v>
      </c>
      <c r="AV183" s="14" t="s">
        <v>87</v>
      </c>
      <c r="AW183" s="14" t="s">
        <v>33</v>
      </c>
      <c r="AX183" s="14" t="s">
        <v>85</v>
      </c>
      <c r="AY183" s="265" t="s">
        <v>149</v>
      </c>
    </row>
    <row r="184" s="13" customFormat="1">
      <c r="A184" s="13"/>
      <c r="B184" s="245"/>
      <c r="C184" s="246"/>
      <c r="D184" s="240" t="s">
        <v>163</v>
      </c>
      <c r="E184" s="247" t="s">
        <v>1</v>
      </c>
      <c r="F184" s="248" t="s">
        <v>228</v>
      </c>
      <c r="G184" s="246"/>
      <c r="H184" s="247" t="s">
        <v>1</v>
      </c>
      <c r="I184" s="249"/>
      <c r="J184" s="246"/>
      <c r="K184" s="246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163</v>
      </c>
      <c r="AU184" s="254" t="s">
        <v>87</v>
      </c>
      <c r="AV184" s="13" t="s">
        <v>85</v>
      </c>
      <c r="AW184" s="13" t="s">
        <v>33</v>
      </c>
      <c r="AX184" s="13" t="s">
        <v>77</v>
      </c>
      <c r="AY184" s="254" t="s">
        <v>149</v>
      </c>
    </row>
    <row r="185" s="2" customFormat="1" ht="16.5" customHeight="1">
      <c r="A185" s="39"/>
      <c r="B185" s="40"/>
      <c r="C185" s="227" t="s">
        <v>229</v>
      </c>
      <c r="D185" s="227" t="s">
        <v>155</v>
      </c>
      <c r="E185" s="228" t="s">
        <v>230</v>
      </c>
      <c r="F185" s="229" t="s">
        <v>231</v>
      </c>
      <c r="G185" s="230" t="s">
        <v>232</v>
      </c>
      <c r="H185" s="231">
        <v>7000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42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160</v>
      </c>
      <c r="AT185" s="238" t="s">
        <v>155</v>
      </c>
      <c r="AU185" s="238" t="s">
        <v>87</v>
      </c>
      <c r="AY185" s="18" t="s">
        <v>149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160</v>
      </c>
      <c r="BM185" s="238" t="s">
        <v>233</v>
      </c>
    </row>
    <row r="186" s="2" customFormat="1">
      <c r="A186" s="39"/>
      <c r="B186" s="40"/>
      <c r="C186" s="41"/>
      <c r="D186" s="240" t="s">
        <v>162</v>
      </c>
      <c r="E186" s="41"/>
      <c r="F186" s="241" t="s">
        <v>231</v>
      </c>
      <c r="G186" s="41"/>
      <c r="H186" s="41"/>
      <c r="I186" s="242"/>
      <c r="J186" s="41"/>
      <c r="K186" s="41"/>
      <c r="L186" s="45"/>
      <c r="M186" s="243"/>
      <c r="N186" s="244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162</v>
      </c>
      <c r="AU186" s="18" t="s">
        <v>87</v>
      </c>
    </row>
    <row r="187" s="13" customFormat="1">
      <c r="A187" s="13"/>
      <c r="B187" s="245"/>
      <c r="C187" s="246"/>
      <c r="D187" s="240" t="s">
        <v>163</v>
      </c>
      <c r="E187" s="247" t="s">
        <v>1</v>
      </c>
      <c r="F187" s="248" t="s">
        <v>226</v>
      </c>
      <c r="G187" s="246"/>
      <c r="H187" s="247" t="s">
        <v>1</v>
      </c>
      <c r="I187" s="249"/>
      <c r="J187" s="246"/>
      <c r="K187" s="246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163</v>
      </c>
      <c r="AU187" s="254" t="s">
        <v>87</v>
      </c>
      <c r="AV187" s="13" t="s">
        <v>85</v>
      </c>
      <c r="AW187" s="13" t="s">
        <v>33</v>
      </c>
      <c r="AX187" s="13" t="s">
        <v>77</v>
      </c>
      <c r="AY187" s="254" t="s">
        <v>149</v>
      </c>
    </row>
    <row r="188" s="14" customFormat="1">
      <c r="A188" s="14"/>
      <c r="B188" s="255"/>
      <c r="C188" s="256"/>
      <c r="D188" s="240" t="s">
        <v>163</v>
      </c>
      <c r="E188" s="257" t="s">
        <v>1</v>
      </c>
      <c r="F188" s="258" t="s">
        <v>234</v>
      </c>
      <c r="G188" s="256"/>
      <c r="H188" s="259">
        <v>7000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5" t="s">
        <v>163</v>
      </c>
      <c r="AU188" s="265" t="s">
        <v>87</v>
      </c>
      <c r="AV188" s="14" t="s">
        <v>87</v>
      </c>
      <c r="AW188" s="14" t="s">
        <v>33</v>
      </c>
      <c r="AX188" s="14" t="s">
        <v>85</v>
      </c>
      <c r="AY188" s="265" t="s">
        <v>149</v>
      </c>
    </row>
    <row r="189" s="13" customFormat="1">
      <c r="A189" s="13"/>
      <c r="B189" s="245"/>
      <c r="C189" s="246"/>
      <c r="D189" s="240" t="s">
        <v>163</v>
      </c>
      <c r="E189" s="247" t="s">
        <v>1</v>
      </c>
      <c r="F189" s="248" t="s">
        <v>235</v>
      </c>
      <c r="G189" s="246"/>
      <c r="H189" s="247" t="s">
        <v>1</v>
      </c>
      <c r="I189" s="249"/>
      <c r="J189" s="246"/>
      <c r="K189" s="246"/>
      <c r="L189" s="250"/>
      <c r="M189" s="251"/>
      <c r="N189" s="252"/>
      <c r="O189" s="252"/>
      <c r="P189" s="252"/>
      <c r="Q189" s="252"/>
      <c r="R189" s="252"/>
      <c r="S189" s="252"/>
      <c r="T189" s="25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4" t="s">
        <v>163</v>
      </c>
      <c r="AU189" s="254" t="s">
        <v>87</v>
      </c>
      <c r="AV189" s="13" t="s">
        <v>85</v>
      </c>
      <c r="AW189" s="13" t="s">
        <v>33</v>
      </c>
      <c r="AX189" s="13" t="s">
        <v>77</v>
      </c>
      <c r="AY189" s="254" t="s">
        <v>149</v>
      </c>
    </row>
    <row r="190" s="2" customFormat="1" ht="16.5" customHeight="1">
      <c r="A190" s="39"/>
      <c r="B190" s="40"/>
      <c r="C190" s="227" t="s">
        <v>236</v>
      </c>
      <c r="D190" s="227" t="s">
        <v>155</v>
      </c>
      <c r="E190" s="228" t="s">
        <v>237</v>
      </c>
      <c r="F190" s="229" t="s">
        <v>238</v>
      </c>
      <c r="G190" s="230" t="s">
        <v>158</v>
      </c>
      <c r="H190" s="231">
        <v>1</v>
      </c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42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160</v>
      </c>
      <c r="AT190" s="238" t="s">
        <v>155</v>
      </c>
      <c r="AU190" s="238" t="s">
        <v>87</v>
      </c>
      <c r="AY190" s="18" t="s">
        <v>149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160</v>
      </c>
      <c r="BM190" s="238" t="s">
        <v>239</v>
      </c>
    </row>
    <row r="191" s="2" customFormat="1">
      <c r="A191" s="39"/>
      <c r="B191" s="40"/>
      <c r="C191" s="41"/>
      <c r="D191" s="240" t="s">
        <v>162</v>
      </c>
      <c r="E191" s="41"/>
      <c r="F191" s="241" t="s">
        <v>238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162</v>
      </c>
      <c r="AU191" s="18" t="s">
        <v>87</v>
      </c>
    </row>
    <row r="192" s="13" customFormat="1">
      <c r="A192" s="13"/>
      <c r="B192" s="245"/>
      <c r="C192" s="246"/>
      <c r="D192" s="240" t="s">
        <v>163</v>
      </c>
      <c r="E192" s="247" t="s">
        <v>1</v>
      </c>
      <c r="F192" s="248" t="s">
        <v>240</v>
      </c>
      <c r="G192" s="246"/>
      <c r="H192" s="247" t="s">
        <v>1</v>
      </c>
      <c r="I192" s="249"/>
      <c r="J192" s="246"/>
      <c r="K192" s="246"/>
      <c r="L192" s="250"/>
      <c r="M192" s="251"/>
      <c r="N192" s="252"/>
      <c r="O192" s="252"/>
      <c r="P192" s="252"/>
      <c r="Q192" s="252"/>
      <c r="R192" s="252"/>
      <c r="S192" s="252"/>
      <c r="T192" s="25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4" t="s">
        <v>163</v>
      </c>
      <c r="AU192" s="254" t="s">
        <v>87</v>
      </c>
      <c r="AV192" s="13" t="s">
        <v>85</v>
      </c>
      <c r="AW192" s="13" t="s">
        <v>33</v>
      </c>
      <c r="AX192" s="13" t="s">
        <v>77</v>
      </c>
      <c r="AY192" s="254" t="s">
        <v>149</v>
      </c>
    </row>
    <row r="193" s="14" customFormat="1">
      <c r="A193" s="14"/>
      <c r="B193" s="255"/>
      <c r="C193" s="256"/>
      <c r="D193" s="240" t="s">
        <v>163</v>
      </c>
      <c r="E193" s="257" t="s">
        <v>1</v>
      </c>
      <c r="F193" s="258" t="s">
        <v>241</v>
      </c>
      <c r="G193" s="256"/>
      <c r="H193" s="259">
        <v>1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5" t="s">
        <v>163</v>
      </c>
      <c r="AU193" s="265" t="s">
        <v>87</v>
      </c>
      <c r="AV193" s="14" t="s">
        <v>87</v>
      </c>
      <c r="AW193" s="14" t="s">
        <v>33</v>
      </c>
      <c r="AX193" s="14" t="s">
        <v>85</v>
      </c>
      <c r="AY193" s="265" t="s">
        <v>149</v>
      </c>
    </row>
    <row r="194" s="2" customFormat="1" ht="16.5" customHeight="1">
      <c r="A194" s="39"/>
      <c r="B194" s="40"/>
      <c r="C194" s="227" t="s">
        <v>8</v>
      </c>
      <c r="D194" s="227" t="s">
        <v>155</v>
      </c>
      <c r="E194" s="228" t="s">
        <v>242</v>
      </c>
      <c r="F194" s="229" t="s">
        <v>243</v>
      </c>
      <c r="G194" s="230" t="s">
        <v>232</v>
      </c>
      <c r="H194" s="231">
        <v>7000</v>
      </c>
      <c r="I194" s="232"/>
      <c r="J194" s="233">
        <f>ROUND(I194*H194,2)</f>
        <v>0</v>
      </c>
      <c r="K194" s="229" t="s">
        <v>1</v>
      </c>
      <c r="L194" s="45"/>
      <c r="M194" s="234" t="s">
        <v>1</v>
      </c>
      <c r="N194" s="235" t="s">
        <v>42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160</v>
      </c>
      <c r="AT194" s="238" t="s">
        <v>155</v>
      </c>
      <c r="AU194" s="238" t="s">
        <v>87</v>
      </c>
      <c r="AY194" s="18" t="s">
        <v>149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160</v>
      </c>
      <c r="BM194" s="238" t="s">
        <v>244</v>
      </c>
    </row>
    <row r="195" s="2" customFormat="1">
      <c r="A195" s="39"/>
      <c r="B195" s="40"/>
      <c r="C195" s="41"/>
      <c r="D195" s="240" t="s">
        <v>162</v>
      </c>
      <c r="E195" s="41"/>
      <c r="F195" s="241" t="s">
        <v>243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162</v>
      </c>
      <c r="AU195" s="18" t="s">
        <v>87</v>
      </c>
    </row>
    <row r="196" s="13" customFormat="1">
      <c r="A196" s="13"/>
      <c r="B196" s="245"/>
      <c r="C196" s="246"/>
      <c r="D196" s="240" t="s">
        <v>163</v>
      </c>
      <c r="E196" s="247" t="s">
        <v>1</v>
      </c>
      <c r="F196" s="248" t="s">
        <v>240</v>
      </c>
      <c r="G196" s="246"/>
      <c r="H196" s="247" t="s">
        <v>1</v>
      </c>
      <c r="I196" s="249"/>
      <c r="J196" s="246"/>
      <c r="K196" s="246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163</v>
      </c>
      <c r="AU196" s="254" t="s">
        <v>87</v>
      </c>
      <c r="AV196" s="13" t="s">
        <v>85</v>
      </c>
      <c r="AW196" s="13" t="s">
        <v>33</v>
      </c>
      <c r="AX196" s="13" t="s">
        <v>77</v>
      </c>
      <c r="AY196" s="254" t="s">
        <v>149</v>
      </c>
    </row>
    <row r="197" s="14" customFormat="1">
      <c r="A197" s="14"/>
      <c r="B197" s="255"/>
      <c r="C197" s="256"/>
      <c r="D197" s="240" t="s">
        <v>163</v>
      </c>
      <c r="E197" s="257" t="s">
        <v>1</v>
      </c>
      <c r="F197" s="258" t="s">
        <v>245</v>
      </c>
      <c r="G197" s="256"/>
      <c r="H197" s="259">
        <v>7000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163</v>
      </c>
      <c r="AU197" s="265" t="s">
        <v>87</v>
      </c>
      <c r="AV197" s="14" t="s">
        <v>87</v>
      </c>
      <c r="AW197" s="14" t="s">
        <v>33</v>
      </c>
      <c r="AX197" s="14" t="s">
        <v>85</v>
      </c>
      <c r="AY197" s="265" t="s">
        <v>149</v>
      </c>
    </row>
    <row r="198" s="13" customFormat="1">
      <c r="A198" s="13"/>
      <c r="B198" s="245"/>
      <c r="C198" s="246"/>
      <c r="D198" s="240" t="s">
        <v>163</v>
      </c>
      <c r="E198" s="247" t="s">
        <v>1</v>
      </c>
      <c r="F198" s="248" t="s">
        <v>235</v>
      </c>
      <c r="G198" s="246"/>
      <c r="H198" s="247" t="s">
        <v>1</v>
      </c>
      <c r="I198" s="249"/>
      <c r="J198" s="246"/>
      <c r="K198" s="246"/>
      <c r="L198" s="250"/>
      <c r="M198" s="251"/>
      <c r="N198" s="252"/>
      <c r="O198" s="252"/>
      <c r="P198" s="252"/>
      <c r="Q198" s="252"/>
      <c r="R198" s="252"/>
      <c r="S198" s="252"/>
      <c r="T198" s="25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4" t="s">
        <v>163</v>
      </c>
      <c r="AU198" s="254" t="s">
        <v>87</v>
      </c>
      <c r="AV198" s="13" t="s">
        <v>85</v>
      </c>
      <c r="AW198" s="13" t="s">
        <v>33</v>
      </c>
      <c r="AX198" s="13" t="s">
        <v>77</v>
      </c>
      <c r="AY198" s="254" t="s">
        <v>149</v>
      </c>
    </row>
    <row r="199" s="12" customFormat="1" ht="22.8" customHeight="1">
      <c r="A199" s="12"/>
      <c r="B199" s="211"/>
      <c r="C199" s="212"/>
      <c r="D199" s="213" t="s">
        <v>76</v>
      </c>
      <c r="E199" s="225" t="s">
        <v>246</v>
      </c>
      <c r="F199" s="225" t="s">
        <v>247</v>
      </c>
      <c r="G199" s="212"/>
      <c r="H199" s="212"/>
      <c r="I199" s="215"/>
      <c r="J199" s="226">
        <f>BK199</f>
        <v>0</v>
      </c>
      <c r="K199" s="212"/>
      <c r="L199" s="217"/>
      <c r="M199" s="218"/>
      <c r="N199" s="219"/>
      <c r="O199" s="219"/>
      <c r="P199" s="220">
        <f>SUM(P200:P202)</f>
        <v>0</v>
      </c>
      <c r="Q199" s="219"/>
      <c r="R199" s="220">
        <f>SUM(R200:R202)</f>
        <v>0</v>
      </c>
      <c r="S199" s="219"/>
      <c r="T199" s="221">
        <f>SUM(T200:T202)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2" t="s">
        <v>152</v>
      </c>
      <c r="AT199" s="223" t="s">
        <v>76</v>
      </c>
      <c r="AU199" s="223" t="s">
        <v>85</v>
      </c>
      <c r="AY199" s="222" t="s">
        <v>149</v>
      </c>
      <c r="BK199" s="224">
        <f>SUM(BK200:BK202)</f>
        <v>0</v>
      </c>
    </row>
    <row r="200" s="2" customFormat="1" ht="16.5" customHeight="1">
      <c r="A200" s="39"/>
      <c r="B200" s="40"/>
      <c r="C200" s="227" t="s">
        <v>248</v>
      </c>
      <c r="D200" s="227" t="s">
        <v>155</v>
      </c>
      <c r="E200" s="228" t="s">
        <v>249</v>
      </c>
      <c r="F200" s="229" t="s">
        <v>250</v>
      </c>
      <c r="G200" s="230" t="s">
        <v>158</v>
      </c>
      <c r="H200" s="231">
        <v>1</v>
      </c>
      <c r="I200" s="232"/>
      <c r="J200" s="233">
        <f>ROUND(I200*H200,2)</f>
        <v>0</v>
      </c>
      <c r="K200" s="229" t="s">
        <v>159</v>
      </c>
      <c r="L200" s="45"/>
      <c r="M200" s="234" t="s">
        <v>1</v>
      </c>
      <c r="N200" s="235" t="s">
        <v>42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160</v>
      </c>
      <c r="AT200" s="238" t="s">
        <v>155</v>
      </c>
      <c r="AU200" s="238" t="s">
        <v>87</v>
      </c>
      <c r="AY200" s="18" t="s">
        <v>149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160</v>
      </c>
      <c r="BM200" s="238" t="s">
        <v>251</v>
      </c>
    </row>
    <row r="201" s="2" customFormat="1">
      <c r="A201" s="39"/>
      <c r="B201" s="40"/>
      <c r="C201" s="41"/>
      <c r="D201" s="240" t="s">
        <v>162</v>
      </c>
      <c r="E201" s="41"/>
      <c r="F201" s="241" t="s">
        <v>250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162</v>
      </c>
      <c r="AU201" s="18" t="s">
        <v>87</v>
      </c>
    </row>
    <row r="202" s="14" customFormat="1">
      <c r="A202" s="14"/>
      <c r="B202" s="255"/>
      <c r="C202" s="256"/>
      <c r="D202" s="240" t="s">
        <v>163</v>
      </c>
      <c r="E202" s="257" t="s">
        <v>1</v>
      </c>
      <c r="F202" s="258" t="s">
        <v>252</v>
      </c>
      <c r="G202" s="256"/>
      <c r="H202" s="259">
        <v>1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5" t="s">
        <v>163</v>
      </c>
      <c r="AU202" s="265" t="s">
        <v>87</v>
      </c>
      <c r="AV202" s="14" t="s">
        <v>87</v>
      </c>
      <c r="AW202" s="14" t="s">
        <v>33</v>
      </c>
      <c r="AX202" s="14" t="s">
        <v>85</v>
      </c>
      <c r="AY202" s="265" t="s">
        <v>149</v>
      </c>
    </row>
    <row r="203" s="12" customFormat="1" ht="22.8" customHeight="1">
      <c r="A203" s="12"/>
      <c r="B203" s="211"/>
      <c r="C203" s="212"/>
      <c r="D203" s="213" t="s">
        <v>76</v>
      </c>
      <c r="E203" s="225" t="s">
        <v>253</v>
      </c>
      <c r="F203" s="225" t="s">
        <v>254</v>
      </c>
      <c r="G203" s="212"/>
      <c r="H203" s="212"/>
      <c r="I203" s="215"/>
      <c r="J203" s="226">
        <f>BK203</f>
        <v>0</v>
      </c>
      <c r="K203" s="212"/>
      <c r="L203" s="217"/>
      <c r="M203" s="218"/>
      <c r="N203" s="219"/>
      <c r="O203" s="219"/>
      <c r="P203" s="220">
        <f>SUM(P204:P206)</f>
        <v>0</v>
      </c>
      <c r="Q203" s="219"/>
      <c r="R203" s="220">
        <f>SUM(R204:R206)</f>
        <v>0</v>
      </c>
      <c r="S203" s="219"/>
      <c r="T203" s="221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2" t="s">
        <v>152</v>
      </c>
      <c r="AT203" s="223" t="s">
        <v>76</v>
      </c>
      <c r="AU203" s="223" t="s">
        <v>85</v>
      </c>
      <c r="AY203" s="222" t="s">
        <v>149</v>
      </c>
      <c r="BK203" s="224">
        <f>SUM(BK204:BK206)</f>
        <v>0</v>
      </c>
    </row>
    <row r="204" s="2" customFormat="1" ht="16.5" customHeight="1">
      <c r="A204" s="39"/>
      <c r="B204" s="40"/>
      <c r="C204" s="227" t="s">
        <v>255</v>
      </c>
      <c r="D204" s="227" t="s">
        <v>155</v>
      </c>
      <c r="E204" s="228" t="s">
        <v>256</v>
      </c>
      <c r="F204" s="229" t="s">
        <v>257</v>
      </c>
      <c r="G204" s="230" t="s">
        <v>158</v>
      </c>
      <c r="H204" s="231">
        <v>1</v>
      </c>
      <c r="I204" s="232"/>
      <c r="J204" s="233">
        <f>ROUND(I204*H204,2)</f>
        <v>0</v>
      </c>
      <c r="K204" s="229" t="s">
        <v>1</v>
      </c>
      <c r="L204" s="45"/>
      <c r="M204" s="234" t="s">
        <v>1</v>
      </c>
      <c r="N204" s="235" t="s">
        <v>42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160</v>
      </c>
      <c r="AT204" s="238" t="s">
        <v>155</v>
      </c>
      <c r="AU204" s="238" t="s">
        <v>87</v>
      </c>
      <c r="AY204" s="18" t="s">
        <v>149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160</v>
      </c>
      <c r="BM204" s="238" t="s">
        <v>258</v>
      </c>
    </row>
    <row r="205" s="2" customFormat="1">
      <c r="A205" s="39"/>
      <c r="B205" s="40"/>
      <c r="C205" s="41"/>
      <c r="D205" s="240" t="s">
        <v>162</v>
      </c>
      <c r="E205" s="41"/>
      <c r="F205" s="241" t="s">
        <v>257</v>
      </c>
      <c r="G205" s="41"/>
      <c r="H205" s="41"/>
      <c r="I205" s="242"/>
      <c r="J205" s="41"/>
      <c r="K205" s="41"/>
      <c r="L205" s="45"/>
      <c r="M205" s="243"/>
      <c r="N205" s="24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162</v>
      </c>
      <c r="AU205" s="18" t="s">
        <v>87</v>
      </c>
    </row>
    <row r="206" s="14" customFormat="1">
      <c r="A206" s="14"/>
      <c r="B206" s="255"/>
      <c r="C206" s="256"/>
      <c r="D206" s="240" t="s">
        <v>163</v>
      </c>
      <c r="E206" s="257" t="s">
        <v>1</v>
      </c>
      <c r="F206" s="258" t="s">
        <v>208</v>
      </c>
      <c r="G206" s="256"/>
      <c r="H206" s="259">
        <v>1</v>
      </c>
      <c r="I206" s="260"/>
      <c r="J206" s="256"/>
      <c r="K206" s="256"/>
      <c r="L206" s="261"/>
      <c r="M206" s="266"/>
      <c r="N206" s="267"/>
      <c r="O206" s="267"/>
      <c r="P206" s="267"/>
      <c r="Q206" s="267"/>
      <c r="R206" s="267"/>
      <c r="S206" s="267"/>
      <c r="T206" s="26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5" t="s">
        <v>163</v>
      </c>
      <c r="AU206" s="265" t="s">
        <v>87</v>
      </c>
      <c r="AV206" s="14" t="s">
        <v>87</v>
      </c>
      <c r="AW206" s="14" t="s">
        <v>33</v>
      </c>
      <c r="AX206" s="14" t="s">
        <v>85</v>
      </c>
      <c r="AY206" s="265" t="s">
        <v>149</v>
      </c>
    </row>
    <row r="207" s="2" customFormat="1" ht="6.96" customHeight="1">
      <c r="A207" s="39"/>
      <c r="B207" s="67"/>
      <c r="C207" s="68"/>
      <c r="D207" s="68"/>
      <c r="E207" s="68"/>
      <c r="F207" s="68"/>
      <c r="G207" s="68"/>
      <c r="H207" s="68"/>
      <c r="I207" s="68"/>
      <c r="J207" s="68"/>
      <c r="K207" s="68"/>
      <c r="L207" s="45"/>
      <c r="M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</row>
  </sheetData>
  <sheetProtection sheet="1" autoFilter="0" formatColumns="0" formatRows="0" objects="1" scenarios="1" spinCount="100000" saltValue="5l+aqDb/eIndBkQDQz/TVUORB5yuSgcab4eNAr2bxUwrFKX3HBbniHYQLFR7mkHhcj3321kjS0nlrBMacrbqrg==" hashValue="WJz6UT/FND4rwHhjcnNeyj/lph7Buqmqi0FjM39+XdFqR/Th+fbgo9vgO3qsrMh5uVvVkRZnPI0W2o4gsWp2cw==" algorithmName="SHA-512" password="CC35"/>
  <autoFilter ref="C122:K20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91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ROUND((SUM(BE125:BE495)),  2)</f>
        <v>0</v>
      </c>
      <c r="G33" s="39"/>
      <c r="H33" s="39"/>
      <c r="I33" s="165">
        <v>0.20999999999999999</v>
      </c>
      <c r="J33" s="164">
        <f>ROUND(((SUM(BE125:BE495))*I33),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ROUND((SUM(BF125:BF495)),  2)</f>
        <v>0</v>
      </c>
      <c r="G34" s="39"/>
      <c r="H34" s="39"/>
      <c r="I34" s="165">
        <v>0.14999999999999999</v>
      </c>
      <c r="J34" s="164">
        <f>ROUND(((SUM(BF125:BF495))*I34),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ROUND((SUM(BG125:BG495)),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ROUND((SUM(BH125:BH495)),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ROUND((SUM(BI125:BI495)),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101 - Místní komunikace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17. 7. 2025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122</v>
      </c>
      <c r="D94" s="186"/>
      <c r="E94" s="186"/>
      <c r="F94" s="186"/>
      <c r="G94" s="186"/>
      <c r="H94" s="186"/>
      <c r="I94" s="186"/>
      <c r="J94" s="187" t="s">
        <v>123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124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125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J126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J127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262</v>
      </c>
      <c r="E99" s="197"/>
      <c r="F99" s="197"/>
      <c r="G99" s="197"/>
      <c r="H99" s="197"/>
      <c r="I99" s="197"/>
      <c r="J99" s="198">
        <f>J271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263</v>
      </c>
      <c r="E100" s="197"/>
      <c r="F100" s="197"/>
      <c r="G100" s="197"/>
      <c r="H100" s="197"/>
      <c r="I100" s="197"/>
      <c r="J100" s="198">
        <f>J282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264</v>
      </c>
      <c r="E101" s="197"/>
      <c r="F101" s="197"/>
      <c r="G101" s="197"/>
      <c r="H101" s="197"/>
      <c r="I101" s="197"/>
      <c r="J101" s="198">
        <f>J294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265</v>
      </c>
      <c r="E102" s="197"/>
      <c r="F102" s="197"/>
      <c r="G102" s="197"/>
      <c r="H102" s="197"/>
      <c r="I102" s="197"/>
      <c r="J102" s="198">
        <f>J342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266</v>
      </c>
      <c r="E103" s="197"/>
      <c r="F103" s="197"/>
      <c r="G103" s="197"/>
      <c r="H103" s="197"/>
      <c r="I103" s="197"/>
      <c r="J103" s="198">
        <f>J391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267</v>
      </c>
      <c r="E104" s="197"/>
      <c r="F104" s="197"/>
      <c r="G104" s="197"/>
      <c r="H104" s="197"/>
      <c r="I104" s="197"/>
      <c r="J104" s="198">
        <f>J430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268</v>
      </c>
      <c r="E105" s="197"/>
      <c r="F105" s="197"/>
      <c r="G105" s="197"/>
      <c r="H105" s="197"/>
      <c r="I105" s="197"/>
      <c r="J105" s="198">
        <f>J485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133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4" t="str">
        <f>E7</f>
        <v>Stavební úpravy místní komunikace ulice Sídliště v úseku od REPROGENu po čp. 1158 Třeboň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119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101 - Místní komunikace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Třeboň</v>
      </c>
      <c r="G119" s="41"/>
      <c r="H119" s="41"/>
      <c r="I119" s="33" t="s">
        <v>22</v>
      </c>
      <c r="J119" s="80" t="str">
        <f>IF(J12="","",J12)</f>
        <v>17. 7. 2025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Město Třeboň</v>
      </c>
      <c r="G121" s="41"/>
      <c r="H121" s="41"/>
      <c r="I121" s="33" t="s">
        <v>30</v>
      </c>
      <c r="J121" s="37" t="str">
        <f>E21</f>
        <v>WAY project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34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134</v>
      </c>
      <c r="D124" s="203" t="s">
        <v>62</v>
      </c>
      <c r="E124" s="203" t="s">
        <v>58</v>
      </c>
      <c r="F124" s="203" t="s">
        <v>59</v>
      </c>
      <c r="G124" s="203" t="s">
        <v>135</v>
      </c>
      <c r="H124" s="203" t="s">
        <v>136</v>
      </c>
      <c r="I124" s="203" t="s">
        <v>137</v>
      </c>
      <c r="J124" s="203" t="s">
        <v>123</v>
      </c>
      <c r="K124" s="204" t="s">
        <v>138</v>
      </c>
      <c r="L124" s="205"/>
      <c r="M124" s="101" t="s">
        <v>1</v>
      </c>
      <c r="N124" s="102" t="s">
        <v>41</v>
      </c>
      <c r="O124" s="102" t="s">
        <v>139</v>
      </c>
      <c r="P124" s="102" t="s">
        <v>140</v>
      </c>
      <c r="Q124" s="102" t="s">
        <v>141</v>
      </c>
      <c r="R124" s="102" t="s">
        <v>142</v>
      </c>
      <c r="S124" s="102" t="s">
        <v>143</v>
      </c>
      <c r="T124" s="103" t="s">
        <v>144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145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300.62793693999998</v>
      </c>
      <c r="S125" s="105"/>
      <c r="T125" s="209">
        <f>T126</f>
        <v>155.27924999999999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125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76</v>
      </c>
      <c r="E126" s="214" t="s">
        <v>269</v>
      </c>
      <c r="F126" s="214" t="s">
        <v>270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P127+P271+P282+P294+P342+P391+P430+P485</f>
        <v>0</v>
      </c>
      <c r="Q126" s="219"/>
      <c r="R126" s="220">
        <f>R127+R271+R282+R294+R342+R391+R430+R485</f>
        <v>300.62793693999998</v>
      </c>
      <c r="S126" s="219"/>
      <c r="T126" s="221">
        <f>T127+T271+T282+T294+T342+T391+T430+T485</f>
        <v>155.27924999999999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76</v>
      </c>
      <c r="AU126" s="223" t="s">
        <v>77</v>
      </c>
      <c r="AY126" s="222" t="s">
        <v>149</v>
      </c>
      <c r="BK126" s="224">
        <f>BK127+BK271+BK282+BK294+BK342+BK391+BK430+BK485</f>
        <v>0</v>
      </c>
    </row>
    <row r="127" s="12" customFormat="1" ht="22.8" customHeight="1">
      <c r="A127" s="12"/>
      <c r="B127" s="211"/>
      <c r="C127" s="212"/>
      <c r="D127" s="213" t="s">
        <v>76</v>
      </c>
      <c r="E127" s="225" t="s">
        <v>85</v>
      </c>
      <c r="F127" s="225" t="s">
        <v>271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SUM(P128:P270)</f>
        <v>0</v>
      </c>
      <c r="Q127" s="219"/>
      <c r="R127" s="220">
        <f>SUM(R128:R270)</f>
        <v>226.35798459999998</v>
      </c>
      <c r="S127" s="219"/>
      <c r="T127" s="221">
        <f>SUM(T128:T270)</f>
        <v>155.27924999999999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85</v>
      </c>
      <c r="AT127" s="223" t="s">
        <v>76</v>
      </c>
      <c r="AU127" s="223" t="s">
        <v>85</v>
      </c>
      <c r="AY127" s="222" t="s">
        <v>149</v>
      </c>
      <c r="BK127" s="224">
        <f>SUM(BK128:BK270)</f>
        <v>0</v>
      </c>
    </row>
    <row r="128" s="2" customFormat="1" ht="21.75" customHeight="1">
      <c r="A128" s="39"/>
      <c r="B128" s="40"/>
      <c r="C128" s="227" t="s">
        <v>85</v>
      </c>
      <c r="D128" s="227" t="s">
        <v>155</v>
      </c>
      <c r="E128" s="228" t="s">
        <v>272</v>
      </c>
      <c r="F128" s="229" t="s">
        <v>273</v>
      </c>
      <c r="G128" s="230" t="s">
        <v>274</v>
      </c>
      <c r="H128" s="231">
        <v>53.530000000000001</v>
      </c>
      <c r="I128" s="232"/>
      <c r="J128" s="233">
        <f>ROUND(I128*H128,2)</f>
        <v>0</v>
      </c>
      <c r="K128" s="229" t="s">
        <v>159</v>
      </c>
      <c r="L128" s="45"/>
      <c r="M128" s="234" t="s">
        <v>1</v>
      </c>
      <c r="N128" s="235" t="s">
        <v>42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0.255</v>
      </c>
      <c r="T128" s="237">
        <f>S128*H128</f>
        <v>13.65015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148</v>
      </c>
      <c r="AT128" s="238" t="s">
        <v>155</v>
      </c>
      <c r="AU128" s="238" t="s">
        <v>87</v>
      </c>
      <c r="AY128" s="18" t="s">
        <v>149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148</v>
      </c>
      <c r="BM128" s="238" t="s">
        <v>275</v>
      </c>
    </row>
    <row r="129" s="2" customFormat="1">
      <c r="A129" s="39"/>
      <c r="B129" s="40"/>
      <c r="C129" s="41"/>
      <c r="D129" s="240" t="s">
        <v>162</v>
      </c>
      <c r="E129" s="41"/>
      <c r="F129" s="241" t="s">
        <v>276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162</v>
      </c>
      <c r="AU129" s="18" t="s">
        <v>87</v>
      </c>
    </row>
    <row r="130" s="14" customFormat="1">
      <c r="A130" s="14"/>
      <c r="B130" s="255"/>
      <c r="C130" s="256"/>
      <c r="D130" s="240" t="s">
        <v>163</v>
      </c>
      <c r="E130" s="257" t="s">
        <v>1</v>
      </c>
      <c r="F130" s="258" t="s">
        <v>277</v>
      </c>
      <c r="G130" s="256"/>
      <c r="H130" s="259">
        <v>53.530000000000001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163</v>
      </c>
      <c r="AU130" s="265" t="s">
        <v>87</v>
      </c>
      <c r="AV130" s="14" t="s">
        <v>87</v>
      </c>
      <c r="AW130" s="14" t="s">
        <v>33</v>
      </c>
      <c r="AX130" s="14" t="s">
        <v>85</v>
      </c>
      <c r="AY130" s="265" t="s">
        <v>149</v>
      </c>
    </row>
    <row r="131" s="2" customFormat="1" ht="16.5" customHeight="1">
      <c r="A131" s="39"/>
      <c r="B131" s="40"/>
      <c r="C131" s="227" t="s">
        <v>87</v>
      </c>
      <c r="D131" s="227" t="s">
        <v>155</v>
      </c>
      <c r="E131" s="228" t="s">
        <v>278</v>
      </c>
      <c r="F131" s="229" t="s">
        <v>279</v>
      </c>
      <c r="G131" s="230" t="s">
        <v>274</v>
      </c>
      <c r="H131" s="231">
        <v>7.5700000000000003</v>
      </c>
      <c r="I131" s="232"/>
      <c r="J131" s="233">
        <f>ROUND(I131*H131,2)</f>
        <v>0</v>
      </c>
      <c r="K131" s="229" t="s">
        <v>159</v>
      </c>
      <c r="L131" s="45"/>
      <c r="M131" s="234" t="s">
        <v>1</v>
      </c>
      <c r="N131" s="235" t="s">
        <v>42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0.23999999999999999</v>
      </c>
      <c r="T131" s="237">
        <f>S131*H131</f>
        <v>1.8168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148</v>
      </c>
      <c r="AT131" s="238" t="s">
        <v>155</v>
      </c>
      <c r="AU131" s="238" t="s">
        <v>87</v>
      </c>
      <c r="AY131" s="18" t="s">
        <v>149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148</v>
      </c>
      <c r="BM131" s="238" t="s">
        <v>280</v>
      </c>
    </row>
    <row r="132" s="2" customFormat="1">
      <c r="A132" s="39"/>
      <c r="B132" s="40"/>
      <c r="C132" s="41"/>
      <c r="D132" s="240" t="s">
        <v>162</v>
      </c>
      <c r="E132" s="41"/>
      <c r="F132" s="241" t="s">
        <v>281</v>
      </c>
      <c r="G132" s="41"/>
      <c r="H132" s="41"/>
      <c r="I132" s="242"/>
      <c r="J132" s="41"/>
      <c r="K132" s="41"/>
      <c r="L132" s="45"/>
      <c r="M132" s="243"/>
      <c r="N132" s="24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162</v>
      </c>
      <c r="AU132" s="18" t="s">
        <v>87</v>
      </c>
    </row>
    <row r="133" s="14" customFormat="1">
      <c r="A133" s="14"/>
      <c r="B133" s="255"/>
      <c r="C133" s="256"/>
      <c r="D133" s="240" t="s">
        <v>163</v>
      </c>
      <c r="E133" s="257" t="s">
        <v>1</v>
      </c>
      <c r="F133" s="258" t="s">
        <v>282</v>
      </c>
      <c r="G133" s="256"/>
      <c r="H133" s="259">
        <v>7.5700000000000003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5" t="s">
        <v>163</v>
      </c>
      <c r="AU133" s="265" t="s">
        <v>87</v>
      </c>
      <c r="AV133" s="14" t="s">
        <v>87</v>
      </c>
      <c r="AW133" s="14" t="s">
        <v>33</v>
      </c>
      <c r="AX133" s="14" t="s">
        <v>85</v>
      </c>
      <c r="AY133" s="265" t="s">
        <v>149</v>
      </c>
    </row>
    <row r="134" s="2" customFormat="1" ht="16.5" customHeight="1">
      <c r="A134" s="39"/>
      <c r="B134" s="40"/>
      <c r="C134" s="227" t="s">
        <v>171</v>
      </c>
      <c r="D134" s="227" t="s">
        <v>155</v>
      </c>
      <c r="E134" s="228" t="s">
        <v>283</v>
      </c>
      <c r="F134" s="229" t="s">
        <v>284</v>
      </c>
      <c r="G134" s="230" t="s">
        <v>274</v>
      </c>
      <c r="H134" s="231">
        <v>342.58999999999997</v>
      </c>
      <c r="I134" s="232"/>
      <c r="J134" s="233">
        <f>ROUND(I134*H134,2)</f>
        <v>0</v>
      </c>
      <c r="K134" s="229" t="s">
        <v>159</v>
      </c>
      <c r="L134" s="45"/>
      <c r="M134" s="234" t="s">
        <v>1</v>
      </c>
      <c r="N134" s="235" t="s">
        <v>42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0.17000000000000001</v>
      </c>
      <c r="T134" s="237">
        <f>S134*H134</f>
        <v>58.240299999999998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148</v>
      </c>
      <c r="AT134" s="238" t="s">
        <v>155</v>
      </c>
      <c r="AU134" s="238" t="s">
        <v>87</v>
      </c>
      <c r="AY134" s="18" t="s">
        <v>149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148</v>
      </c>
      <c r="BM134" s="238" t="s">
        <v>285</v>
      </c>
    </row>
    <row r="135" s="2" customFormat="1">
      <c r="A135" s="39"/>
      <c r="B135" s="40"/>
      <c r="C135" s="41"/>
      <c r="D135" s="240" t="s">
        <v>162</v>
      </c>
      <c r="E135" s="41"/>
      <c r="F135" s="241" t="s">
        <v>286</v>
      </c>
      <c r="G135" s="41"/>
      <c r="H135" s="41"/>
      <c r="I135" s="242"/>
      <c r="J135" s="41"/>
      <c r="K135" s="41"/>
      <c r="L135" s="45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162</v>
      </c>
      <c r="AU135" s="18" t="s">
        <v>87</v>
      </c>
    </row>
    <row r="136" s="14" customFormat="1">
      <c r="A136" s="14"/>
      <c r="B136" s="255"/>
      <c r="C136" s="256"/>
      <c r="D136" s="240" t="s">
        <v>163</v>
      </c>
      <c r="E136" s="257" t="s">
        <v>1</v>
      </c>
      <c r="F136" s="258" t="s">
        <v>287</v>
      </c>
      <c r="G136" s="256"/>
      <c r="H136" s="259">
        <v>53.530000000000001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5" t="s">
        <v>163</v>
      </c>
      <c r="AU136" s="265" t="s">
        <v>87</v>
      </c>
      <c r="AV136" s="14" t="s">
        <v>87</v>
      </c>
      <c r="AW136" s="14" t="s">
        <v>33</v>
      </c>
      <c r="AX136" s="14" t="s">
        <v>77</v>
      </c>
      <c r="AY136" s="265" t="s">
        <v>149</v>
      </c>
    </row>
    <row r="137" s="14" customFormat="1">
      <c r="A137" s="14"/>
      <c r="B137" s="255"/>
      <c r="C137" s="256"/>
      <c r="D137" s="240" t="s">
        <v>163</v>
      </c>
      <c r="E137" s="257" t="s">
        <v>1</v>
      </c>
      <c r="F137" s="258" t="s">
        <v>288</v>
      </c>
      <c r="G137" s="256"/>
      <c r="H137" s="259">
        <v>289.06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163</v>
      </c>
      <c r="AU137" s="265" t="s">
        <v>87</v>
      </c>
      <c r="AV137" s="14" t="s">
        <v>87</v>
      </c>
      <c r="AW137" s="14" t="s">
        <v>33</v>
      </c>
      <c r="AX137" s="14" t="s">
        <v>77</v>
      </c>
      <c r="AY137" s="265" t="s">
        <v>149</v>
      </c>
    </row>
    <row r="138" s="13" customFormat="1">
      <c r="A138" s="13"/>
      <c r="B138" s="245"/>
      <c r="C138" s="246"/>
      <c r="D138" s="240" t="s">
        <v>163</v>
      </c>
      <c r="E138" s="247" t="s">
        <v>1</v>
      </c>
      <c r="F138" s="248" t="s">
        <v>289</v>
      </c>
      <c r="G138" s="246"/>
      <c r="H138" s="247" t="s">
        <v>1</v>
      </c>
      <c r="I138" s="249"/>
      <c r="J138" s="246"/>
      <c r="K138" s="246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163</v>
      </c>
      <c r="AU138" s="254" t="s">
        <v>87</v>
      </c>
      <c r="AV138" s="13" t="s">
        <v>85</v>
      </c>
      <c r="AW138" s="13" t="s">
        <v>33</v>
      </c>
      <c r="AX138" s="13" t="s">
        <v>77</v>
      </c>
      <c r="AY138" s="254" t="s">
        <v>149</v>
      </c>
    </row>
    <row r="139" s="15" customFormat="1">
      <c r="A139" s="15"/>
      <c r="B139" s="269"/>
      <c r="C139" s="270"/>
      <c r="D139" s="240" t="s">
        <v>163</v>
      </c>
      <c r="E139" s="271" t="s">
        <v>1</v>
      </c>
      <c r="F139" s="272" t="s">
        <v>290</v>
      </c>
      <c r="G139" s="270"/>
      <c r="H139" s="273">
        <v>342.59000000000003</v>
      </c>
      <c r="I139" s="274"/>
      <c r="J139" s="270"/>
      <c r="K139" s="270"/>
      <c r="L139" s="275"/>
      <c r="M139" s="276"/>
      <c r="N139" s="277"/>
      <c r="O139" s="277"/>
      <c r="P139" s="277"/>
      <c r="Q139" s="277"/>
      <c r="R139" s="277"/>
      <c r="S139" s="277"/>
      <c r="T139" s="27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9" t="s">
        <v>163</v>
      </c>
      <c r="AU139" s="279" t="s">
        <v>87</v>
      </c>
      <c r="AV139" s="15" t="s">
        <v>148</v>
      </c>
      <c r="AW139" s="15" t="s">
        <v>33</v>
      </c>
      <c r="AX139" s="15" t="s">
        <v>85</v>
      </c>
      <c r="AY139" s="279" t="s">
        <v>149</v>
      </c>
    </row>
    <row r="140" s="2" customFormat="1" ht="16.5" customHeight="1">
      <c r="A140" s="39"/>
      <c r="B140" s="40"/>
      <c r="C140" s="227" t="s">
        <v>148</v>
      </c>
      <c r="D140" s="227" t="s">
        <v>155</v>
      </c>
      <c r="E140" s="228" t="s">
        <v>291</v>
      </c>
      <c r="F140" s="229" t="s">
        <v>292</v>
      </c>
      <c r="G140" s="230" t="s">
        <v>274</v>
      </c>
      <c r="H140" s="231">
        <v>17.899999999999999</v>
      </c>
      <c r="I140" s="232"/>
      <c r="J140" s="233">
        <f>ROUND(I140*H140,2)</f>
        <v>0</v>
      </c>
      <c r="K140" s="229" t="s">
        <v>159</v>
      </c>
      <c r="L140" s="45"/>
      <c r="M140" s="234" t="s">
        <v>1</v>
      </c>
      <c r="N140" s="235" t="s">
        <v>42</v>
      </c>
      <c r="O140" s="92"/>
      <c r="P140" s="236">
        <f>O140*H140</f>
        <v>0</v>
      </c>
      <c r="Q140" s="236">
        <v>1.0000000000000001E-05</v>
      </c>
      <c r="R140" s="236">
        <f>Q140*H140</f>
        <v>0.00017899999999999999</v>
      </c>
      <c r="S140" s="236">
        <v>0.091999999999999998</v>
      </c>
      <c r="T140" s="237">
        <f>S140*H140</f>
        <v>1.6467999999999998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148</v>
      </c>
      <c r="AT140" s="238" t="s">
        <v>155</v>
      </c>
      <c r="AU140" s="238" t="s">
        <v>87</v>
      </c>
      <c r="AY140" s="18" t="s">
        <v>149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148</v>
      </c>
      <c r="BM140" s="238" t="s">
        <v>293</v>
      </c>
    </row>
    <row r="141" s="2" customFormat="1">
      <c r="A141" s="39"/>
      <c r="B141" s="40"/>
      <c r="C141" s="41"/>
      <c r="D141" s="240" t="s">
        <v>162</v>
      </c>
      <c r="E141" s="41"/>
      <c r="F141" s="241" t="s">
        <v>294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162</v>
      </c>
      <c r="AU141" s="18" t="s">
        <v>87</v>
      </c>
    </row>
    <row r="142" s="14" customFormat="1">
      <c r="A142" s="14"/>
      <c r="B142" s="255"/>
      <c r="C142" s="256"/>
      <c r="D142" s="240" t="s">
        <v>163</v>
      </c>
      <c r="E142" s="257" t="s">
        <v>1</v>
      </c>
      <c r="F142" s="258" t="s">
        <v>295</v>
      </c>
      <c r="G142" s="256"/>
      <c r="H142" s="259">
        <v>17.899999999999999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163</v>
      </c>
      <c r="AU142" s="265" t="s">
        <v>87</v>
      </c>
      <c r="AV142" s="14" t="s">
        <v>87</v>
      </c>
      <c r="AW142" s="14" t="s">
        <v>33</v>
      </c>
      <c r="AX142" s="14" t="s">
        <v>85</v>
      </c>
      <c r="AY142" s="265" t="s">
        <v>149</v>
      </c>
    </row>
    <row r="143" s="2" customFormat="1" ht="16.5" customHeight="1">
      <c r="A143" s="39"/>
      <c r="B143" s="40"/>
      <c r="C143" s="227" t="s">
        <v>152</v>
      </c>
      <c r="D143" s="227" t="s">
        <v>155</v>
      </c>
      <c r="E143" s="228" t="s">
        <v>296</v>
      </c>
      <c r="F143" s="229" t="s">
        <v>297</v>
      </c>
      <c r="G143" s="230" t="s">
        <v>274</v>
      </c>
      <c r="H143" s="231">
        <v>289.06</v>
      </c>
      <c r="I143" s="232"/>
      <c r="J143" s="233">
        <f>ROUND(I143*H143,2)</f>
        <v>0</v>
      </c>
      <c r="K143" s="229" t="s">
        <v>159</v>
      </c>
      <c r="L143" s="45"/>
      <c r="M143" s="234" t="s">
        <v>1</v>
      </c>
      <c r="N143" s="235" t="s">
        <v>42</v>
      </c>
      <c r="O143" s="92"/>
      <c r="P143" s="236">
        <f>O143*H143</f>
        <v>0</v>
      </c>
      <c r="Q143" s="236">
        <v>3.0000000000000001E-05</v>
      </c>
      <c r="R143" s="236">
        <f>Q143*H143</f>
        <v>0.0086718000000000003</v>
      </c>
      <c r="S143" s="236">
        <v>0.23000000000000001</v>
      </c>
      <c r="T143" s="237">
        <f>S143*H143</f>
        <v>66.483800000000002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148</v>
      </c>
      <c r="AT143" s="238" t="s">
        <v>155</v>
      </c>
      <c r="AU143" s="238" t="s">
        <v>87</v>
      </c>
      <c r="AY143" s="18" t="s">
        <v>149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148</v>
      </c>
      <c r="BM143" s="238" t="s">
        <v>298</v>
      </c>
    </row>
    <row r="144" s="2" customFormat="1">
      <c r="A144" s="39"/>
      <c r="B144" s="40"/>
      <c r="C144" s="41"/>
      <c r="D144" s="240" t="s">
        <v>162</v>
      </c>
      <c r="E144" s="41"/>
      <c r="F144" s="241" t="s">
        <v>299</v>
      </c>
      <c r="G144" s="41"/>
      <c r="H144" s="41"/>
      <c r="I144" s="242"/>
      <c r="J144" s="41"/>
      <c r="K144" s="41"/>
      <c r="L144" s="45"/>
      <c r="M144" s="243"/>
      <c r="N144" s="24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162</v>
      </c>
      <c r="AU144" s="18" t="s">
        <v>87</v>
      </c>
    </row>
    <row r="145" s="14" customFormat="1">
      <c r="A145" s="14"/>
      <c r="B145" s="255"/>
      <c r="C145" s="256"/>
      <c r="D145" s="240" t="s">
        <v>163</v>
      </c>
      <c r="E145" s="257" t="s">
        <v>1</v>
      </c>
      <c r="F145" s="258" t="s">
        <v>300</v>
      </c>
      <c r="G145" s="256"/>
      <c r="H145" s="259">
        <v>289.06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5" t="s">
        <v>163</v>
      </c>
      <c r="AU145" s="265" t="s">
        <v>87</v>
      </c>
      <c r="AV145" s="14" t="s">
        <v>87</v>
      </c>
      <c r="AW145" s="14" t="s">
        <v>33</v>
      </c>
      <c r="AX145" s="14" t="s">
        <v>85</v>
      </c>
      <c r="AY145" s="265" t="s">
        <v>149</v>
      </c>
    </row>
    <row r="146" s="2" customFormat="1" ht="16.5" customHeight="1">
      <c r="A146" s="39"/>
      <c r="B146" s="40"/>
      <c r="C146" s="227" t="s">
        <v>188</v>
      </c>
      <c r="D146" s="227" t="s">
        <v>155</v>
      </c>
      <c r="E146" s="228" t="s">
        <v>301</v>
      </c>
      <c r="F146" s="229" t="s">
        <v>302</v>
      </c>
      <c r="G146" s="230" t="s">
        <v>303</v>
      </c>
      <c r="H146" s="231">
        <v>63</v>
      </c>
      <c r="I146" s="232"/>
      <c r="J146" s="233">
        <f>ROUND(I146*H146,2)</f>
        <v>0</v>
      </c>
      <c r="K146" s="229" t="s">
        <v>159</v>
      </c>
      <c r="L146" s="45"/>
      <c r="M146" s="234" t="s">
        <v>1</v>
      </c>
      <c r="N146" s="235" t="s">
        <v>42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0.20499999999999999</v>
      </c>
      <c r="T146" s="237">
        <f>S146*H146</f>
        <v>12.914999999999999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148</v>
      </c>
      <c r="AT146" s="238" t="s">
        <v>155</v>
      </c>
      <c r="AU146" s="238" t="s">
        <v>87</v>
      </c>
      <c r="AY146" s="18" t="s">
        <v>149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148</v>
      </c>
      <c r="BM146" s="238" t="s">
        <v>304</v>
      </c>
    </row>
    <row r="147" s="2" customFormat="1">
      <c r="A147" s="39"/>
      <c r="B147" s="40"/>
      <c r="C147" s="41"/>
      <c r="D147" s="240" t="s">
        <v>162</v>
      </c>
      <c r="E147" s="41"/>
      <c r="F147" s="241" t="s">
        <v>305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162</v>
      </c>
      <c r="AU147" s="18" t="s">
        <v>87</v>
      </c>
    </row>
    <row r="148" s="14" customFormat="1">
      <c r="A148" s="14"/>
      <c r="B148" s="255"/>
      <c r="C148" s="256"/>
      <c r="D148" s="240" t="s">
        <v>163</v>
      </c>
      <c r="E148" s="257" t="s">
        <v>1</v>
      </c>
      <c r="F148" s="258" t="s">
        <v>306</v>
      </c>
      <c r="G148" s="256"/>
      <c r="H148" s="259">
        <v>63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5" t="s">
        <v>163</v>
      </c>
      <c r="AU148" s="265" t="s">
        <v>87</v>
      </c>
      <c r="AV148" s="14" t="s">
        <v>87</v>
      </c>
      <c r="AW148" s="14" t="s">
        <v>33</v>
      </c>
      <c r="AX148" s="14" t="s">
        <v>85</v>
      </c>
      <c r="AY148" s="265" t="s">
        <v>149</v>
      </c>
    </row>
    <row r="149" s="2" customFormat="1" ht="16.5" customHeight="1">
      <c r="A149" s="39"/>
      <c r="B149" s="40"/>
      <c r="C149" s="227" t="s">
        <v>193</v>
      </c>
      <c r="D149" s="227" t="s">
        <v>155</v>
      </c>
      <c r="E149" s="228" t="s">
        <v>307</v>
      </c>
      <c r="F149" s="229" t="s">
        <v>308</v>
      </c>
      <c r="G149" s="230" t="s">
        <v>303</v>
      </c>
      <c r="H149" s="231">
        <v>13.16</v>
      </c>
      <c r="I149" s="232"/>
      <c r="J149" s="233">
        <f>ROUND(I149*H149,2)</f>
        <v>0</v>
      </c>
      <c r="K149" s="229" t="s">
        <v>159</v>
      </c>
      <c r="L149" s="45"/>
      <c r="M149" s="234" t="s">
        <v>1</v>
      </c>
      <c r="N149" s="235" t="s">
        <v>42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0.040000000000000001</v>
      </c>
      <c r="T149" s="237">
        <f>S149*H149</f>
        <v>0.52639999999999998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148</v>
      </c>
      <c r="AT149" s="238" t="s">
        <v>155</v>
      </c>
      <c r="AU149" s="238" t="s">
        <v>87</v>
      </c>
      <c r="AY149" s="18" t="s">
        <v>149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148</v>
      </c>
      <c r="BM149" s="238" t="s">
        <v>309</v>
      </c>
    </row>
    <row r="150" s="2" customFormat="1">
      <c r="A150" s="39"/>
      <c r="B150" s="40"/>
      <c r="C150" s="41"/>
      <c r="D150" s="240" t="s">
        <v>162</v>
      </c>
      <c r="E150" s="41"/>
      <c r="F150" s="241" t="s">
        <v>310</v>
      </c>
      <c r="G150" s="41"/>
      <c r="H150" s="41"/>
      <c r="I150" s="242"/>
      <c r="J150" s="41"/>
      <c r="K150" s="41"/>
      <c r="L150" s="45"/>
      <c r="M150" s="243"/>
      <c r="N150" s="24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162</v>
      </c>
      <c r="AU150" s="18" t="s">
        <v>87</v>
      </c>
    </row>
    <row r="151" s="14" customFormat="1">
      <c r="A151" s="14"/>
      <c r="B151" s="255"/>
      <c r="C151" s="256"/>
      <c r="D151" s="240" t="s">
        <v>163</v>
      </c>
      <c r="E151" s="257" t="s">
        <v>1</v>
      </c>
      <c r="F151" s="258" t="s">
        <v>311</v>
      </c>
      <c r="G151" s="256"/>
      <c r="H151" s="259">
        <v>13.16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163</v>
      </c>
      <c r="AU151" s="265" t="s">
        <v>87</v>
      </c>
      <c r="AV151" s="14" t="s">
        <v>87</v>
      </c>
      <c r="AW151" s="14" t="s">
        <v>33</v>
      </c>
      <c r="AX151" s="14" t="s">
        <v>85</v>
      </c>
      <c r="AY151" s="265" t="s">
        <v>149</v>
      </c>
    </row>
    <row r="152" s="2" customFormat="1" ht="16.5" customHeight="1">
      <c r="A152" s="39"/>
      <c r="B152" s="40"/>
      <c r="C152" s="227" t="s">
        <v>197</v>
      </c>
      <c r="D152" s="227" t="s">
        <v>155</v>
      </c>
      <c r="E152" s="228" t="s">
        <v>312</v>
      </c>
      <c r="F152" s="229" t="s">
        <v>313</v>
      </c>
      <c r="G152" s="230" t="s">
        <v>274</v>
      </c>
      <c r="H152" s="231">
        <v>66.129999999999995</v>
      </c>
      <c r="I152" s="232"/>
      <c r="J152" s="233">
        <f>ROUND(I152*H152,2)</f>
        <v>0</v>
      </c>
      <c r="K152" s="229" t="s">
        <v>159</v>
      </c>
      <c r="L152" s="45"/>
      <c r="M152" s="234" t="s">
        <v>1</v>
      </c>
      <c r="N152" s="235" t="s">
        <v>42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148</v>
      </c>
      <c r="AT152" s="238" t="s">
        <v>155</v>
      </c>
      <c r="AU152" s="238" t="s">
        <v>87</v>
      </c>
      <c r="AY152" s="18" t="s">
        <v>149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148</v>
      </c>
      <c r="BM152" s="238" t="s">
        <v>314</v>
      </c>
    </row>
    <row r="153" s="2" customFormat="1">
      <c r="A153" s="39"/>
      <c r="B153" s="40"/>
      <c r="C153" s="41"/>
      <c r="D153" s="240" t="s">
        <v>162</v>
      </c>
      <c r="E153" s="41"/>
      <c r="F153" s="241" t="s">
        <v>315</v>
      </c>
      <c r="G153" s="41"/>
      <c r="H153" s="41"/>
      <c r="I153" s="242"/>
      <c r="J153" s="41"/>
      <c r="K153" s="41"/>
      <c r="L153" s="45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162</v>
      </c>
      <c r="AU153" s="18" t="s">
        <v>87</v>
      </c>
    </row>
    <row r="154" s="14" customFormat="1">
      <c r="A154" s="14"/>
      <c r="B154" s="255"/>
      <c r="C154" s="256"/>
      <c r="D154" s="240" t="s">
        <v>163</v>
      </c>
      <c r="E154" s="257" t="s">
        <v>1</v>
      </c>
      <c r="F154" s="258" t="s">
        <v>316</v>
      </c>
      <c r="G154" s="256"/>
      <c r="H154" s="259">
        <v>66.129999999999995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5" t="s">
        <v>163</v>
      </c>
      <c r="AU154" s="265" t="s">
        <v>87</v>
      </c>
      <c r="AV154" s="14" t="s">
        <v>87</v>
      </c>
      <c r="AW154" s="14" t="s">
        <v>33</v>
      </c>
      <c r="AX154" s="14" t="s">
        <v>85</v>
      </c>
      <c r="AY154" s="265" t="s">
        <v>149</v>
      </c>
    </row>
    <row r="155" s="2" customFormat="1" ht="21.75" customHeight="1">
      <c r="A155" s="39"/>
      <c r="B155" s="40"/>
      <c r="C155" s="227" t="s">
        <v>203</v>
      </c>
      <c r="D155" s="227" t="s">
        <v>155</v>
      </c>
      <c r="E155" s="228" t="s">
        <v>317</v>
      </c>
      <c r="F155" s="229" t="s">
        <v>318</v>
      </c>
      <c r="G155" s="230" t="s">
        <v>319</v>
      </c>
      <c r="H155" s="231">
        <v>271.52999999999997</v>
      </c>
      <c r="I155" s="232"/>
      <c r="J155" s="233">
        <f>ROUND(I155*H155,2)</f>
        <v>0</v>
      </c>
      <c r="K155" s="229" t="s">
        <v>159</v>
      </c>
      <c r="L155" s="45"/>
      <c r="M155" s="234" t="s">
        <v>1</v>
      </c>
      <c r="N155" s="235" t="s">
        <v>42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148</v>
      </c>
      <c r="AT155" s="238" t="s">
        <v>155</v>
      </c>
      <c r="AU155" s="238" t="s">
        <v>87</v>
      </c>
      <c r="AY155" s="18" t="s">
        <v>149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148</v>
      </c>
      <c r="BM155" s="238" t="s">
        <v>320</v>
      </c>
    </row>
    <row r="156" s="2" customFormat="1">
      <c r="A156" s="39"/>
      <c r="B156" s="40"/>
      <c r="C156" s="41"/>
      <c r="D156" s="240" t="s">
        <v>162</v>
      </c>
      <c r="E156" s="41"/>
      <c r="F156" s="241" t="s">
        <v>321</v>
      </c>
      <c r="G156" s="41"/>
      <c r="H156" s="41"/>
      <c r="I156" s="242"/>
      <c r="J156" s="41"/>
      <c r="K156" s="41"/>
      <c r="L156" s="45"/>
      <c r="M156" s="243"/>
      <c r="N156" s="24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162</v>
      </c>
      <c r="AU156" s="18" t="s">
        <v>87</v>
      </c>
    </row>
    <row r="157" s="14" customFormat="1">
      <c r="A157" s="14"/>
      <c r="B157" s="255"/>
      <c r="C157" s="256"/>
      <c r="D157" s="240" t="s">
        <v>163</v>
      </c>
      <c r="E157" s="257" t="s">
        <v>1</v>
      </c>
      <c r="F157" s="258" t="s">
        <v>322</v>
      </c>
      <c r="G157" s="256"/>
      <c r="H157" s="259">
        <v>144.61000000000001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163</v>
      </c>
      <c r="AU157" s="265" t="s">
        <v>87</v>
      </c>
      <c r="AV157" s="14" t="s">
        <v>87</v>
      </c>
      <c r="AW157" s="14" t="s">
        <v>33</v>
      </c>
      <c r="AX157" s="14" t="s">
        <v>77</v>
      </c>
      <c r="AY157" s="265" t="s">
        <v>149</v>
      </c>
    </row>
    <row r="158" s="14" customFormat="1">
      <c r="A158" s="14"/>
      <c r="B158" s="255"/>
      <c r="C158" s="256"/>
      <c r="D158" s="240" t="s">
        <v>163</v>
      </c>
      <c r="E158" s="257" t="s">
        <v>1</v>
      </c>
      <c r="F158" s="258" t="s">
        <v>323</v>
      </c>
      <c r="G158" s="256"/>
      <c r="H158" s="259">
        <v>126.92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5" t="s">
        <v>163</v>
      </c>
      <c r="AU158" s="265" t="s">
        <v>87</v>
      </c>
      <c r="AV158" s="14" t="s">
        <v>87</v>
      </c>
      <c r="AW158" s="14" t="s">
        <v>33</v>
      </c>
      <c r="AX158" s="14" t="s">
        <v>77</v>
      </c>
      <c r="AY158" s="265" t="s">
        <v>149</v>
      </c>
    </row>
    <row r="159" s="15" customFormat="1">
      <c r="A159" s="15"/>
      <c r="B159" s="269"/>
      <c r="C159" s="270"/>
      <c r="D159" s="240" t="s">
        <v>163</v>
      </c>
      <c r="E159" s="271" t="s">
        <v>1</v>
      </c>
      <c r="F159" s="272" t="s">
        <v>290</v>
      </c>
      <c r="G159" s="270"/>
      <c r="H159" s="273">
        <v>271.52999999999997</v>
      </c>
      <c r="I159" s="274"/>
      <c r="J159" s="270"/>
      <c r="K159" s="270"/>
      <c r="L159" s="275"/>
      <c r="M159" s="276"/>
      <c r="N159" s="277"/>
      <c r="O159" s="277"/>
      <c r="P159" s="277"/>
      <c r="Q159" s="277"/>
      <c r="R159" s="277"/>
      <c r="S159" s="277"/>
      <c r="T159" s="27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9" t="s">
        <v>163</v>
      </c>
      <c r="AU159" s="279" t="s">
        <v>87</v>
      </c>
      <c r="AV159" s="15" t="s">
        <v>148</v>
      </c>
      <c r="AW159" s="15" t="s">
        <v>33</v>
      </c>
      <c r="AX159" s="15" t="s">
        <v>85</v>
      </c>
      <c r="AY159" s="279" t="s">
        <v>149</v>
      </c>
    </row>
    <row r="160" s="2" customFormat="1" ht="16.5" customHeight="1">
      <c r="A160" s="39"/>
      <c r="B160" s="40"/>
      <c r="C160" s="227" t="s">
        <v>209</v>
      </c>
      <c r="D160" s="227" t="s">
        <v>155</v>
      </c>
      <c r="E160" s="228" t="s">
        <v>324</v>
      </c>
      <c r="F160" s="229" t="s">
        <v>325</v>
      </c>
      <c r="G160" s="230" t="s">
        <v>319</v>
      </c>
      <c r="H160" s="231">
        <v>135.76499999999999</v>
      </c>
      <c r="I160" s="232"/>
      <c r="J160" s="233">
        <f>ROUND(I160*H160,2)</f>
        <v>0</v>
      </c>
      <c r="K160" s="229" t="s">
        <v>159</v>
      </c>
      <c r="L160" s="45"/>
      <c r="M160" s="234" t="s">
        <v>1</v>
      </c>
      <c r="N160" s="235" t="s">
        <v>42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148</v>
      </c>
      <c r="AT160" s="238" t="s">
        <v>155</v>
      </c>
      <c r="AU160" s="238" t="s">
        <v>87</v>
      </c>
      <c r="AY160" s="18" t="s">
        <v>149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148</v>
      </c>
      <c r="BM160" s="238" t="s">
        <v>326</v>
      </c>
    </row>
    <row r="161" s="2" customFormat="1">
      <c r="A161" s="39"/>
      <c r="B161" s="40"/>
      <c r="C161" s="41"/>
      <c r="D161" s="240" t="s">
        <v>162</v>
      </c>
      <c r="E161" s="41"/>
      <c r="F161" s="241" t="s">
        <v>327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162</v>
      </c>
      <c r="AU161" s="18" t="s">
        <v>87</v>
      </c>
    </row>
    <row r="162" s="14" customFormat="1">
      <c r="A162" s="14"/>
      <c r="B162" s="255"/>
      <c r="C162" s="256"/>
      <c r="D162" s="240" t="s">
        <v>163</v>
      </c>
      <c r="E162" s="257" t="s">
        <v>1</v>
      </c>
      <c r="F162" s="258" t="s">
        <v>328</v>
      </c>
      <c r="G162" s="256"/>
      <c r="H162" s="259">
        <v>135.76499999999999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5" t="s">
        <v>163</v>
      </c>
      <c r="AU162" s="265" t="s">
        <v>87</v>
      </c>
      <c r="AV162" s="14" t="s">
        <v>87</v>
      </c>
      <c r="AW162" s="14" t="s">
        <v>33</v>
      </c>
      <c r="AX162" s="14" t="s">
        <v>85</v>
      </c>
      <c r="AY162" s="265" t="s">
        <v>149</v>
      </c>
    </row>
    <row r="163" s="2" customFormat="1" ht="21.75" customHeight="1">
      <c r="A163" s="39"/>
      <c r="B163" s="40"/>
      <c r="C163" s="227" t="s">
        <v>214</v>
      </c>
      <c r="D163" s="227" t="s">
        <v>155</v>
      </c>
      <c r="E163" s="228" t="s">
        <v>329</v>
      </c>
      <c r="F163" s="229" t="s">
        <v>330</v>
      </c>
      <c r="G163" s="230" t="s">
        <v>319</v>
      </c>
      <c r="H163" s="231">
        <v>16.800000000000001</v>
      </c>
      <c r="I163" s="232"/>
      <c r="J163" s="233">
        <f>ROUND(I163*H163,2)</f>
        <v>0</v>
      </c>
      <c r="K163" s="229" t="s">
        <v>159</v>
      </c>
      <c r="L163" s="45"/>
      <c r="M163" s="234" t="s">
        <v>1</v>
      </c>
      <c r="N163" s="235" t="s">
        <v>42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148</v>
      </c>
      <c r="AT163" s="238" t="s">
        <v>155</v>
      </c>
      <c r="AU163" s="238" t="s">
        <v>87</v>
      </c>
      <c r="AY163" s="18" t="s">
        <v>149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148</v>
      </c>
      <c r="BM163" s="238" t="s">
        <v>331</v>
      </c>
    </row>
    <row r="164" s="2" customFormat="1">
      <c r="A164" s="39"/>
      <c r="B164" s="40"/>
      <c r="C164" s="41"/>
      <c r="D164" s="240" t="s">
        <v>162</v>
      </c>
      <c r="E164" s="41"/>
      <c r="F164" s="241" t="s">
        <v>332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162</v>
      </c>
      <c r="AU164" s="18" t="s">
        <v>87</v>
      </c>
    </row>
    <row r="165" s="14" customFormat="1">
      <c r="A165" s="14"/>
      <c r="B165" s="255"/>
      <c r="C165" s="256"/>
      <c r="D165" s="240" t="s">
        <v>163</v>
      </c>
      <c r="E165" s="257" t="s">
        <v>1</v>
      </c>
      <c r="F165" s="258" t="s">
        <v>333</v>
      </c>
      <c r="G165" s="256"/>
      <c r="H165" s="259">
        <v>16.800000000000001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5" t="s">
        <v>163</v>
      </c>
      <c r="AU165" s="265" t="s">
        <v>87</v>
      </c>
      <c r="AV165" s="14" t="s">
        <v>87</v>
      </c>
      <c r="AW165" s="14" t="s">
        <v>33</v>
      </c>
      <c r="AX165" s="14" t="s">
        <v>85</v>
      </c>
      <c r="AY165" s="265" t="s">
        <v>149</v>
      </c>
    </row>
    <row r="166" s="2" customFormat="1" ht="21.75" customHeight="1">
      <c r="A166" s="39"/>
      <c r="B166" s="40"/>
      <c r="C166" s="227" t="s">
        <v>222</v>
      </c>
      <c r="D166" s="227" t="s">
        <v>155</v>
      </c>
      <c r="E166" s="228" t="s">
        <v>334</v>
      </c>
      <c r="F166" s="229" t="s">
        <v>335</v>
      </c>
      <c r="G166" s="230" t="s">
        <v>319</v>
      </c>
      <c r="H166" s="231">
        <v>1.6200000000000001</v>
      </c>
      <c r="I166" s="232"/>
      <c r="J166" s="233">
        <f>ROUND(I166*H166,2)</f>
        <v>0</v>
      </c>
      <c r="K166" s="229" t="s">
        <v>159</v>
      </c>
      <c r="L166" s="45"/>
      <c r="M166" s="234" t="s">
        <v>1</v>
      </c>
      <c r="N166" s="235" t="s">
        <v>42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148</v>
      </c>
      <c r="AT166" s="238" t="s">
        <v>155</v>
      </c>
      <c r="AU166" s="238" t="s">
        <v>87</v>
      </c>
      <c r="AY166" s="18" t="s">
        <v>149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148</v>
      </c>
      <c r="BM166" s="238" t="s">
        <v>336</v>
      </c>
    </row>
    <row r="167" s="2" customFormat="1">
      <c r="A167" s="39"/>
      <c r="B167" s="40"/>
      <c r="C167" s="41"/>
      <c r="D167" s="240" t="s">
        <v>162</v>
      </c>
      <c r="E167" s="41"/>
      <c r="F167" s="241" t="s">
        <v>337</v>
      </c>
      <c r="G167" s="41"/>
      <c r="H167" s="41"/>
      <c r="I167" s="242"/>
      <c r="J167" s="41"/>
      <c r="K167" s="41"/>
      <c r="L167" s="45"/>
      <c r="M167" s="243"/>
      <c r="N167" s="24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162</v>
      </c>
      <c r="AU167" s="18" t="s">
        <v>87</v>
      </c>
    </row>
    <row r="168" s="13" customFormat="1">
      <c r="A168" s="13"/>
      <c r="B168" s="245"/>
      <c r="C168" s="246"/>
      <c r="D168" s="240" t="s">
        <v>163</v>
      </c>
      <c r="E168" s="247" t="s">
        <v>1</v>
      </c>
      <c r="F168" s="248" t="s">
        <v>338</v>
      </c>
      <c r="G168" s="246"/>
      <c r="H168" s="247" t="s">
        <v>1</v>
      </c>
      <c r="I168" s="249"/>
      <c r="J168" s="246"/>
      <c r="K168" s="246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163</v>
      </c>
      <c r="AU168" s="254" t="s">
        <v>87</v>
      </c>
      <c r="AV168" s="13" t="s">
        <v>85</v>
      </c>
      <c r="AW168" s="13" t="s">
        <v>33</v>
      </c>
      <c r="AX168" s="13" t="s">
        <v>77</v>
      </c>
      <c r="AY168" s="254" t="s">
        <v>149</v>
      </c>
    </row>
    <row r="169" s="14" customFormat="1">
      <c r="A169" s="14"/>
      <c r="B169" s="255"/>
      <c r="C169" s="256"/>
      <c r="D169" s="240" t="s">
        <v>163</v>
      </c>
      <c r="E169" s="257" t="s">
        <v>1</v>
      </c>
      <c r="F169" s="258" t="s">
        <v>339</v>
      </c>
      <c r="G169" s="256"/>
      <c r="H169" s="259">
        <v>1.6200000000000001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163</v>
      </c>
      <c r="AU169" s="265" t="s">
        <v>87</v>
      </c>
      <c r="AV169" s="14" t="s">
        <v>87</v>
      </c>
      <c r="AW169" s="14" t="s">
        <v>33</v>
      </c>
      <c r="AX169" s="14" t="s">
        <v>85</v>
      </c>
      <c r="AY169" s="265" t="s">
        <v>149</v>
      </c>
    </row>
    <row r="170" s="2" customFormat="1" ht="16.5" customHeight="1">
      <c r="A170" s="39"/>
      <c r="B170" s="40"/>
      <c r="C170" s="227" t="s">
        <v>229</v>
      </c>
      <c r="D170" s="227" t="s">
        <v>155</v>
      </c>
      <c r="E170" s="228" t="s">
        <v>340</v>
      </c>
      <c r="F170" s="229" t="s">
        <v>341</v>
      </c>
      <c r="G170" s="230" t="s">
        <v>319</v>
      </c>
      <c r="H170" s="231">
        <v>2.7360000000000002</v>
      </c>
      <c r="I170" s="232"/>
      <c r="J170" s="233">
        <f>ROUND(I170*H170,2)</f>
        <v>0</v>
      </c>
      <c r="K170" s="229" t="s">
        <v>159</v>
      </c>
      <c r="L170" s="45"/>
      <c r="M170" s="234" t="s">
        <v>1</v>
      </c>
      <c r="N170" s="235" t="s">
        <v>42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148</v>
      </c>
      <c r="AT170" s="238" t="s">
        <v>155</v>
      </c>
      <c r="AU170" s="238" t="s">
        <v>87</v>
      </c>
      <c r="AY170" s="18" t="s">
        <v>149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148</v>
      </c>
      <c r="BM170" s="238" t="s">
        <v>342</v>
      </c>
    </row>
    <row r="171" s="2" customFormat="1">
      <c r="A171" s="39"/>
      <c r="B171" s="40"/>
      <c r="C171" s="41"/>
      <c r="D171" s="240" t="s">
        <v>162</v>
      </c>
      <c r="E171" s="41"/>
      <c r="F171" s="241" t="s">
        <v>343</v>
      </c>
      <c r="G171" s="41"/>
      <c r="H171" s="41"/>
      <c r="I171" s="242"/>
      <c r="J171" s="41"/>
      <c r="K171" s="41"/>
      <c r="L171" s="45"/>
      <c r="M171" s="243"/>
      <c r="N171" s="24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162</v>
      </c>
      <c r="AU171" s="18" t="s">
        <v>87</v>
      </c>
    </row>
    <row r="172" s="14" customFormat="1">
      <c r="A172" s="14"/>
      <c r="B172" s="255"/>
      <c r="C172" s="256"/>
      <c r="D172" s="240" t="s">
        <v>163</v>
      </c>
      <c r="E172" s="257" t="s">
        <v>1</v>
      </c>
      <c r="F172" s="258" t="s">
        <v>344</v>
      </c>
      <c r="G172" s="256"/>
      <c r="H172" s="259">
        <v>2.7360000000000002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163</v>
      </c>
      <c r="AU172" s="265" t="s">
        <v>87</v>
      </c>
      <c r="AV172" s="14" t="s">
        <v>87</v>
      </c>
      <c r="AW172" s="14" t="s">
        <v>33</v>
      </c>
      <c r="AX172" s="14" t="s">
        <v>85</v>
      </c>
      <c r="AY172" s="265" t="s">
        <v>149</v>
      </c>
    </row>
    <row r="173" s="2" customFormat="1" ht="16.5" customHeight="1">
      <c r="A173" s="39"/>
      <c r="B173" s="40"/>
      <c r="C173" s="227" t="s">
        <v>236</v>
      </c>
      <c r="D173" s="227" t="s">
        <v>155</v>
      </c>
      <c r="E173" s="228" t="s">
        <v>345</v>
      </c>
      <c r="F173" s="229" t="s">
        <v>346</v>
      </c>
      <c r="G173" s="230" t="s">
        <v>274</v>
      </c>
      <c r="H173" s="231">
        <v>9.1199999999999992</v>
      </c>
      <c r="I173" s="232"/>
      <c r="J173" s="233">
        <f>ROUND(I173*H173,2)</f>
        <v>0</v>
      </c>
      <c r="K173" s="229" t="s">
        <v>159</v>
      </c>
      <c r="L173" s="45"/>
      <c r="M173" s="234" t="s">
        <v>1</v>
      </c>
      <c r="N173" s="235" t="s">
        <v>42</v>
      </c>
      <c r="O173" s="92"/>
      <c r="P173" s="236">
        <f>O173*H173</f>
        <v>0</v>
      </c>
      <c r="Q173" s="236">
        <v>0.00084000000000000003</v>
      </c>
      <c r="R173" s="236">
        <f>Q173*H173</f>
        <v>0.0076607999999999997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148</v>
      </c>
      <c r="AT173" s="238" t="s">
        <v>155</v>
      </c>
      <c r="AU173" s="238" t="s">
        <v>87</v>
      </c>
      <c r="AY173" s="18" t="s">
        <v>149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85</v>
      </c>
      <c r="BK173" s="239">
        <f>ROUND(I173*H173,2)</f>
        <v>0</v>
      </c>
      <c r="BL173" s="18" t="s">
        <v>148</v>
      </c>
      <c r="BM173" s="238" t="s">
        <v>347</v>
      </c>
    </row>
    <row r="174" s="2" customFormat="1">
      <c r="A174" s="39"/>
      <c r="B174" s="40"/>
      <c r="C174" s="41"/>
      <c r="D174" s="240" t="s">
        <v>162</v>
      </c>
      <c r="E174" s="41"/>
      <c r="F174" s="241" t="s">
        <v>348</v>
      </c>
      <c r="G174" s="41"/>
      <c r="H174" s="41"/>
      <c r="I174" s="242"/>
      <c r="J174" s="41"/>
      <c r="K174" s="41"/>
      <c r="L174" s="45"/>
      <c r="M174" s="243"/>
      <c r="N174" s="244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162</v>
      </c>
      <c r="AU174" s="18" t="s">
        <v>87</v>
      </c>
    </row>
    <row r="175" s="14" customFormat="1">
      <c r="A175" s="14"/>
      <c r="B175" s="255"/>
      <c r="C175" s="256"/>
      <c r="D175" s="240" t="s">
        <v>163</v>
      </c>
      <c r="E175" s="257" t="s">
        <v>1</v>
      </c>
      <c r="F175" s="258" t="s">
        <v>349</v>
      </c>
      <c r="G175" s="256"/>
      <c r="H175" s="259">
        <v>9.1199999999999992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163</v>
      </c>
      <c r="AU175" s="265" t="s">
        <v>87</v>
      </c>
      <c r="AV175" s="14" t="s">
        <v>87</v>
      </c>
      <c r="AW175" s="14" t="s">
        <v>33</v>
      </c>
      <c r="AX175" s="14" t="s">
        <v>85</v>
      </c>
      <c r="AY175" s="265" t="s">
        <v>149</v>
      </c>
    </row>
    <row r="176" s="2" customFormat="1" ht="16.5" customHeight="1">
      <c r="A176" s="39"/>
      <c r="B176" s="40"/>
      <c r="C176" s="227" t="s">
        <v>8</v>
      </c>
      <c r="D176" s="227" t="s">
        <v>155</v>
      </c>
      <c r="E176" s="228" t="s">
        <v>350</v>
      </c>
      <c r="F176" s="229" t="s">
        <v>351</v>
      </c>
      <c r="G176" s="230" t="s">
        <v>274</v>
      </c>
      <c r="H176" s="231">
        <v>9.1199999999999992</v>
      </c>
      <c r="I176" s="232"/>
      <c r="J176" s="233">
        <f>ROUND(I176*H176,2)</f>
        <v>0</v>
      </c>
      <c r="K176" s="229" t="s">
        <v>159</v>
      </c>
      <c r="L176" s="45"/>
      <c r="M176" s="234" t="s">
        <v>1</v>
      </c>
      <c r="N176" s="235" t="s">
        <v>42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148</v>
      </c>
      <c r="AT176" s="238" t="s">
        <v>155</v>
      </c>
      <c r="AU176" s="238" t="s">
        <v>87</v>
      </c>
      <c r="AY176" s="18" t="s">
        <v>149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148</v>
      </c>
      <c r="BM176" s="238" t="s">
        <v>352</v>
      </c>
    </row>
    <row r="177" s="2" customFormat="1">
      <c r="A177" s="39"/>
      <c r="B177" s="40"/>
      <c r="C177" s="41"/>
      <c r="D177" s="240" t="s">
        <v>162</v>
      </c>
      <c r="E177" s="41"/>
      <c r="F177" s="241" t="s">
        <v>353</v>
      </c>
      <c r="G177" s="41"/>
      <c r="H177" s="41"/>
      <c r="I177" s="242"/>
      <c r="J177" s="41"/>
      <c r="K177" s="41"/>
      <c r="L177" s="45"/>
      <c r="M177" s="243"/>
      <c r="N177" s="24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162</v>
      </c>
      <c r="AU177" s="18" t="s">
        <v>87</v>
      </c>
    </row>
    <row r="178" s="14" customFormat="1">
      <c r="A178" s="14"/>
      <c r="B178" s="255"/>
      <c r="C178" s="256"/>
      <c r="D178" s="240" t="s">
        <v>163</v>
      </c>
      <c r="E178" s="257" t="s">
        <v>1</v>
      </c>
      <c r="F178" s="258" t="s">
        <v>354</v>
      </c>
      <c r="G178" s="256"/>
      <c r="H178" s="259">
        <v>9.1199999999999992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163</v>
      </c>
      <c r="AU178" s="265" t="s">
        <v>87</v>
      </c>
      <c r="AV178" s="14" t="s">
        <v>87</v>
      </c>
      <c r="AW178" s="14" t="s">
        <v>33</v>
      </c>
      <c r="AX178" s="14" t="s">
        <v>85</v>
      </c>
      <c r="AY178" s="265" t="s">
        <v>149</v>
      </c>
    </row>
    <row r="179" s="2" customFormat="1" ht="21.75" customHeight="1">
      <c r="A179" s="39"/>
      <c r="B179" s="40"/>
      <c r="C179" s="227" t="s">
        <v>248</v>
      </c>
      <c r="D179" s="227" t="s">
        <v>155</v>
      </c>
      <c r="E179" s="228" t="s">
        <v>355</v>
      </c>
      <c r="F179" s="229" t="s">
        <v>356</v>
      </c>
      <c r="G179" s="230" t="s">
        <v>319</v>
      </c>
      <c r="H179" s="231">
        <v>6.0039999999999996</v>
      </c>
      <c r="I179" s="232"/>
      <c r="J179" s="233">
        <f>ROUND(I179*H179,2)</f>
        <v>0</v>
      </c>
      <c r="K179" s="229" t="s">
        <v>159</v>
      </c>
      <c r="L179" s="45"/>
      <c r="M179" s="234" t="s">
        <v>1</v>
      </c>
      <c r="N179" s="235" t="s">
        <v>42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148</v>
      </c>
      <c r="AT179" s="238" t="s">
        <v>155</v>
      </c>
      <c r="AU179" s="238" t="s">
        <v>87</v>
      </c>
      <c r="AY179" s="18" t="s">
        <v>149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148</v>
      </c>
      <c r="BM179" s="238" t="s">
        <v>357</v>
      </c>
    </row>
    <row r="180" s="2" customFormat="1">
      <c r="A180" s="39"/>
      <c r="B180" s="40"/>
      <c r="C180" s="41"/>
      <c r="D180" s="240" t="s">
        <v>162</v>
      </c>
      <c r="E180" s="41"/>
      <c r="F180" s="241" t="s">
        <v>358</v>
      </c>
      <c r="G180" s="41"/>
      <c r="H180" s="41"/>
      <c r="I180" s="242"/>
      <c r="J180" s="41"/>
      <c r="K180" s="41"/>
      <c r="L180" s="45"/>
      <c r="M180" s="243"/>
      <c r="N180" s="24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162</v>
      </c>
      <c r="AU180" s="18" t="s">
        <v>87</v>
      </c>
    </row>
    <row r="181" s="13" customFormat="1">
      <c r="A181" s="13"/>
      <c r="B181" s="245"/>
      <c r="C181" s="246"/>
      <c r="D181" s="240" t="s">
        <v>163</v>
      </c>
      <c r="E181" s="247" t="s">
        <v>1</v>
      </c>
      <c r="F181" s="248" t="s">
        <v>359</v>
      </c>
      <c r="G181" s="246"/>
      <c r="H181" s="247" t="s">
        <v>1</v>
      </c>
      <c r="I181" s="249"/>
      <c r="J181" s="246"/>
      <c r="K181" s="246"/>
      <c r="L181" s="250"/>
      <c r="M181" s="251"/>
      <c r="N181" s="252"/>
      <c r="O181" s="252"/>
      <c r="P181" s="252"/>
      <c r="Q181" s="252"/>
      <c r="R181" s="252"/>
      <c r="S181" s="252"/>
      <c r="T181" s="25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4" t="s">
        <v>163</v>
      </c>
      <c r="AU181" s="254" t="s">
        <v>87</v>
      </c>
      <c r="AV181" s="13" t="s">
        <v>85</v>
      </c>
      <c r="AW181" s="13" t="s">
        <v>33</v>
      </c>
      <c r="AX181" s="13" t="s">
        <v>77</v>
      </c>
      <c r="AY181" s="254" t="s">
        <v>149</v>
      </c>
    </row>
    <row r="182" s="14" customFormat="1">
      <c r="A182" s="14"/>
      <c r="B182" s="255"/>
      <c r="C182" s="256"/>
      <c r="D182" s="240" t="s">
        <v>163</v>
      </c>
      <c r="E182" s="257" t="s">
        <v>1</v>
      </c>
      <c r="F182" s="258" t="s">
        <v>360</v>
      </c>
      <c r="G182" s="256"/>
      <c r="H182" s="259">
        <v>6.0039999999999996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5" t="s">
        <v>163</v>
      </c>
      <c r="AU182" s="265" t="s">
        <v>87</v>
      </c>
      <c r="AV182" s="14" t="s">
        <v>87</v>
      </c>
      <c r="AW182" s="14" t="s">
        <v>33</v>
      </c>
      <c r="AX182" s="14" t="s">
        <v>85</v>
      </c>
      <c r="AY182" s="265" t="s">
        <v>149</v>
      </c>
    </row>
    <row r="183" s="2" customFormat="1" ht="21.75" customHeight="1">
      <c r="A183" s="39"/>
      <c r="B183" s="40"/>
      <c r="C183" s="227" t="s">
        <v>255</v>
      </c>
      <c r="D183" s="227" t="s">
        <v>155</v>
      </c>
      <c r="E183" s="228" t="s">
        <v>361</v>
      </c>
      <c r="F183" s="229" t="s">
        <v>362</v>
      </c>
      <c r="G183" s="230" t="s">
        <v>319</v>
      </c>
      <c r="H183" s="231">
        <v>286.38900000000001</v>
      </c>
      <c r="I183" s="232"/>
      <c r="J183" s="233">
        <f>ROUND(I183*H183,2)</f>
        <v>0</v>
      </c>
      <c r="K183" s="229" t="s">
        <v>159</v>
      </c>
      <c r="L183" s="45"/>
      <c r="M183" s="234" t="s">
        <v>1</v>
      </c>
      <c r="N183" s="235" t="s">
        <v>42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148</v>
      </c>
      <c r="AT183" s="238" t="s">
        <v>155</v>
      </c>
      <c r="AU183" s="238" t="s">
        <v>87</v>
      </c>
      <c r="AY183" s="18" t="s">
        <v>149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148</v>
      </c>
      <c r="BM183" s="238" t="s">
        <v>363</v>
      </c>
    </row>
    <row r="184" s="2" customFormat="1">
      <c r="A184" s="39"/>
      <c r="B184" s="40"/>
      <c r="C184" s="41"/>
      <c r="D184" s="240" t="s">
        <v>162</v>
      </c>
      <c r="E184" s="41"/>
      <c r="F184" s="241" t="s">
        <v>364</v>
      </c>
      <c r="G184" s="41"/>
      <c r="H184" s="41"/>
      <c r="I184" s="242"/>
      <c r="J184" s="41"/>
      <c r="K184" s="41"/>
      <c r="L184" s="45"/>
      <c r="M184" s="243"/>
      <c r="N184" s="24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162</v>
      </c>
      <c r="AU184" s="18" t="s">
        <v>87</v>
      </c>
    </row>
    <row r="185" s="13" customFormat="1">
      <c r="A185" s="13"/>
      <c r="B185" s="245"/>
      <c r="C185" s="246"/>
      <c r="D185" s="240" t="s">
        <v>163</v>
      </c>
      <c r="E185" s="247" t="s">
        <v>1</v>
      </c>
      <c r="F185" s="248" t="s">
        <v>365</v>
      </c>
      <c r="G185" s="246"/>
      <c r="H185" s="247" t="s">
        <v>1</v>
      </c>
      <c r="I185" s="249"/>
      <c r="J185" s="246"/>
      <c r="K185" s="246"/>
      <c r="L185" s="250"/>
      <c r="M185" s="251"/>
      <c r="N185" s="252"/>
      <c r="O185" s="252"/>
      <c r="P185" s="252"/>
      <c r="Q185" s="252"/>
      <c r="R185" s="252"/>
      <c r="S185" s="252"/>
      <c r="T185" s="25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4" t="s">
        <v>163</v>
      </c>
      <c r="AU185" s="254" t="s">
        <v>87</v>
      </c>
      <c r="AV185" s="13" t="s">
        <v>85</v>
      </c>
      <c r="AW185" s="13" t="s">
        <v>33</v>
      </c>
      <c r="AX185" s="13" t="s">
        <v>77</v>
      </c>
      <c r="AY185" s="254" t="s">
        <v>149</v>
      </c>
    </row>
    <row r="186" s="13" customFormat="1">
      <c r="A186" s="13"/>
      <c r="B186" s="245"/>
      <c r="C186" s="246"/>
      <c r="D186" s="240" t="s">
        <v>163</v>
      </c>
      <c r="E186" s="247" t="s">
        <v>1</v>
      </c>
      <c r="F186" s="248" t="s">
        <v>366</v>
      </c>
      <c r="G186" s="246"/>
      <c r="H186" s="247" t="s">
        <v>1</v>
      </c>
      <c r="I186" s="249"/>
      <c r="J186" s="246"/>
      <c r="K186" s="246"/>
      <c r="L186" s="250"/>
      <c r="M186" s="251"/>
      <c r="N186" s="252"/>
      <c r="O186" s="252"/>
      <c r="P186" s="252"/>
      <c r="Q186" s="252"/>
      <c r="R186" s="252"/>
      <c r="S186" s="252"/>
      <c r="T186" s="25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4" t="s">
        <v>163</v>
      </c>
      <c r="AU186" s="254" t="s">
        <v>87</v>
      </c>
      <c r="AV186" s="13" t="s">
        <v>85</v>
      </c>
      <c r="AW186" s="13" t="s">
        <v>33</v>
      </c>
      <c r="AX186" s="13" t="s">
        <v>77</v>
      </c>
      <c r="AY186" s="254" t="s">
        <v>149</v>
      </c>
    </row>
    <row r="187" s="14" customFormat="1">
      <c r="A187" s="14"/>
      <c r="B187" s="255"/>
      <c r="C187" s="256"/>
      <c r="D187" s="240" t="s">
        <v>163</v>
      </c>
      <c r="E187" s="257" t="s">
        <v>1</v>
      </c>
      <c r="F187" s="258" t="s">
        <v>367</v>
      </c>
      <c r="G187" s="256"/>
      <c r="H187" s="259">
        <v>271.52999999999997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5" t="s">
        <v>163</v>
      </c>
      <c r="AU187" s="265" t="s">
        <v>87</v>
      </c>
      <c r="AV187" s="14" t="s">
        <v>87</v>
      </c>
      <c r="AW187" s="14" t="s">
        <v>33</v>
      </c>
      <c r="AX187" s="14" t="s">
        <v>77</v>
      </c>
      <c r="AY187" s="265" t="s">
        <v>149</v>
      </c>
    </row>
    <row r="188" s="14" customFormat="1">
      <c r="A188" s="14"/>
      <c r="B188" s="255"/>
      <c r="C188" s="256"/>
      <c r="D188" s="240" t="s">
        <v>163</v>
      </c>
      <c r="E188" s="257" t="s">
        <v>1</v>
      </c>
      <c r="F188" s="258" t="s">
        <v>368</v>
      </c>
      <c r="G188" s="256"/>
      <c r="H188" s="259">
        <v>18.420000000000002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5" t="s">
        <v>163</v>
      </c>
      <c r="AU188" s="265" t="s">
        <v>87</v>
      </c>
      <c r="AV188" s="14" t="s">
        <v>87</v>
      </c>
      <c r="AW188" s="14" t="s">
        <v>33</v>
      </c>
      <c r="AX188" s="14" t="s">
        <v>77</v>
      </c>
      <c r="AY188" s="265" t="s">
        <v>149</v>
      </c>
    </row>
    <row r="189" s="14" customFormat="1">
      <c r="A189" s="14"/>
      <c r="B189" s="255"/>
      <c r="C189" s="256"/>
      <c r="D189" s="240" t="s">
        <v>163</v>
      </c>
      <c r="E189" s="257" t="s">
        <v>1</v>
      </c>
      <c r="F189" s="258" t="s">
        <v>369</v>
      </c>
      <c r="G189" s="256"/>
      <c r="H189" s="259">
        <v>2.7360000000000002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163</v>
      </c>
      <c r="AU189" s="265" t="s">
        <v>87</v>
      </c>
      <c r="AV189" s="14" t="s">
        <v>87</v>
      </c>
      <c r="AW189" s="14" t="s">
        <v>33</v>
      </c>
      <c r="AX189" s="14" t="s">
        <v>77</v>
      </c>
      <c r="AY189" s="265" t="s">
        <v>149</v>
      </c>
    </row>
    <row r="190" s="14" customFormat="1">
      <c r="A190" s="14"/>
      <c r="B190" s="255"/>
      <c r="C190" s="256"/>
      <c r="D190" s="240" t="s">
        <v>163</v>
      </c>
      <c r="E190" s="257" t="s">
        <v>1</v>
      </c>
      <c r="F190" s="258" t="s">
        <v>370</v>
      </c>
      <c r="G190" s="256"/>
      <c r="H190" s="259">
        <v>-2.847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5" t="s">
        <v>163</v>
      </c>
      <c r="AU190" s="265" t="s">
        <v>87</v>
      </c>
      <c r="AV190" s="14" t="s">
        <v>87</v>
      </c>
      <c r="AW190" s="14" t="s">
        <v>33</v>
      </c>
      <c r="AX190" s="14" t="s">
        <v>77</v>
      </c>
      <c r="AY190" s="265" t="s">
        <v>149</v>
      </c>
    </row>
    <row r="191" s="14" customFormat="1">
      <c r="A191" s="14"/>
      <c r="B191" s="255"/>
      <c r="C191" s="256"/>
      <c r="D191" s="240" t="s">
        <v>163</v>
      </c>
      <c r="E191" s="257" t="s">
        <v>1</v>
      </c>
      <c r="F191" s="258" t="s">
        <v>371</v>
      </c>
      <c r="G191" s="256"/>
      <c r="H191" s="259">
        <v>-3.4500000000000002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5" t="s">
        <v>163</v>
      </c>
      <c r="AU191" s="265" t="s">
        <v>87</v>
      </c>
      <c r="AV191" s="14" t="s">
        <v>87</v>
      </c>
      <c r="AW191" s="14" t="s">
        <v>33</v>
      </c>
      <c r="AX191" s="14" t="s">
        <v>77</v>
      </c>
      <c r="AY191" s="265" t="s">
        <v>149</v>
      </c>
    </row>
    <row r="192" s="15" customFormat="1">
      <c r="A192" s="15"/>
      <c r="B192" s="269"/>
      <c r="C192" s="270"/>
      <c r="D192" s="240" t="s">
        <v>163</v>
      </c>
      <c r="E192" s="271" t="s">
        <v>1</v>
      </c>
      <c r="F192" s="272" t="s">
        <v>290</v>
      </c>
      <c r="G192" s="270"/>
      <c r="H192" s="273">
        <v>286.38900000000001</v>
      </c>
      <c r="I192" s="274"/>
      <c r="J192" s="270"/>
      <c r="K192" s="270"/>
      <c r="L192" s="275"/>
      <c r="M192" s="276"/>
      <c r="N192" s="277"/>
      <c r="O192" s="277"/>
      <c r="P192" s="277"/>
      <c r="Q192" s="277"/>
      <c r="R192" s="277"/>
      <c r="S192" s="277"/>
      <c r="T192" s="27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9" t="s">
        <v>163</v>
      </c>
      <c r="AU192" s="279" t="s">
        <v>87</v>
      </c>
      <c r="AV192" s="15" t="s">
        <v>148</v>
      </c>
      <c r="AW192" s="15" t="s">
        <v>33</v>
      </c>
      <c r="AX192" s="15" t="s">
        <v>85</v>
      </c>
      <c r="AY192" s="279" t="s">
        <v>149</v>
      </c>
    </row>
    <row r="193" s="2" customFormat="1" ht="24.15" customHeight="1">
      <c r="A193" s="39"/>
      <c r="B193" s="40"/>
      <c r="C193" s="227" t="s">
        <v>372</v>
      </c>
      <c r="D193" s="227" t="s">
        <v>155</v>
      </c>
      <c r="E193" s="228" t="s">
        <v>373</v>
      </c>
      <c r="F193" s="229" t="s">
        <v>374</v>
      </c>
      <c r="G193" s="230" t="s">
        <v>319</v>
      </c>
      <c r="H193" s="231">
        <v>2863.8899999999999</v>
      </c>
      <c r="I193" s="232"/>
      <c r="J193" s="233">
        <f>ROUND(I193*H193,2)</f>
        <v>0</v>
      </c>
      <c r="K193" s="229" t="s">
        <v>159</v>
      </c>
      <c r="L193" s="45"/>
      <c r="M193" s="234" t="s">
        <v>1</v>
      </c>
      <c r="N193" s="235" t="s">
        <v>42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148</v>
      </c>
      <c r="AT193" s="238" t="s">
        <v>155</v>
      </c>
      <c r="AU193" s="238" t="s">
        <v>87</v>
      </c>
      <c r="AY193" s="18" t="s">
        <v>149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148</v>
      </c>
      <c r="BM193" s="238" t="s">
        <v>375</v>
      </c>
    </row>
    <row r="194" s="2" customFormat="1">
      <c r="A194" s="39"/>
      <c r="B194" s="40"/>
      <c r="C194" s="41"/>
      <c r="D194" s="240" t="s">
        <v>162</v>
      </c>
      <c r="E194" s="41"/>
      <c r="F194" s="241" t="s">
        <v>376</v>
      </c>
      <c r="G194" s="41"/>
      <c r="H194" s="41"/>
      <c r="I194" s="242"/>
      <c r="J194" s="41"/>
      <c r="K194" s="41"/>
      <c r="L194" s="45"/>
      <c r="M194" s="243"/>
      <c r="N194" s="244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162</v>
      </c>
      <c r="AU194" s="18" t="s">
        <v>87</v>
      </c>
    </row>
    <row r="195" s="13" customFormat="1">
      <c r="A195" s="13"/>
      <c r="B195" s="245"/>
      <c r="C195" s="246"/>
      <c r="D195" s="240" t="s">
        <v>163</v>
      </c>
      <c r="E195" s="247" t="s">
        <v>1</v>
      </c>
      <c r="F195" s="248" t="s">
        <v>366</v>
      </c>
      <c r="G195" s="246"/>
      <c r="H195" s="247" t="s">
        <v>1</v>
      </c>
      <c r="I195" s="249"/>
      <c r="J195" s="246"/>
      <c r="K195" s="246"/>
      <c r="L195" s="250"/>
      <c r="M195" s="251"/>
      <c r="N195" s="252"/>
      <c r="O195" s="252"/>
      <c r="P195" s="252"/>
      <c r="Q195" s="252"/>
      <c r="R195" s="252"/>
      <c r="S195" s="252"/>
      <c r="T195" s="25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163</v>
      </c>
      <c r="AU195" s="254" t="s">
        <v>87</v>
      </c>
      <c r="AV195" s="13" t="s">
        <v>85</v>
      </c>
      <c r="AW195" s="13" t="s">
        <v>33</v>
      </c>
      <c r="AX195" s="13" t="s">
        <v>77</v>
      </c>
      <c r="AY195" s="254" t="s">
        <v>149</v>
      </c>
    </row>
    <row r="196" s="14" customFormat="1">
      <c r="A196" s="14"/>
      <c r="B196" s="255"/>
      <c r="C196" s="256"/>
      <c r="D196" s="240" t="s">
        <v>163</v>
      </c>
      <c r="E196" s="257" t="s">
        <v>1</v>
      </c>
      <c r="F196" s="258" t="s">
        <v>377</v>
      </c>
      <c r="G196" s="256"/>
      <c r="H196" s="259">
        <v>2863.8899999999999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5" t="s">
        <v>163</v>
      </c>
      <c r="AU196" s="265" t="s">
        <v>87</v>
      </c>
      <c r="AV196" s="14" t="s">
        <v>87</v>
      </c>
      <c r="AW196" s="14" t="s">
        <v>33</v>
      </c>
      <c r="AX196" s="14" t="s">
        <v>85</v>
      </c>
      <c r="AY196" s="265" t="s">
        <v>149</v>
      </c>
    </row>
    <row r="197" s="2" customFormat="1" ht="16.5" customHeight="1">
      <c r="A197" s="39"/>
      <c r="B197" s="40"/>
      <c r="C197" s="227" t="s">
        <v>378</v>
      </c>
      <c r="D197" s="227" t="s">
        <v>155</v>
      </c>
      <c r="E197" s="228" t="s">
        <v>379</v>
      </c>
      <c r="F197" s="229" t="s">
        <v>380</v>
      </c>
      <c r="G197" s="230" t="s">
        <v>381</v>
      </c>
      <c r="H197" s="231">
        <v>515.5</v>
      </c>
      <c r="I197" s="232"/>
      <c r="J197" s="233">
        <f>ROUND(I197*H197,2)</f>
        <v>0</v>
      </c>
      <c r="K197" s="229" t="s">
        <v>159</v>
      </c>
      <c r="L197" s="45"/>
      <c r="M197" s="234" t="s">
        <v>1</v>
      </c>
      <c r="N197" s="235" t="s">
        <v>42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148</v>
      </c>
      <c r="AT197" s="238" t="s">
        <v>155</v>
      </c>
      <c r="AU197" s="238" t="s">
        <v>87</v>
      </c>
      <c r="AY197" s="18" t="s">
        <v>149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148</v>
      </c>
      <c r="BM197" s="238" t="s">
        <v>382</v>
      </c>
    </row>
    <row r="198" s="2" customFormat="1">
      <c r="A198" s="39"/>
      <c r="B198" s="40"/>
      <c r="C198" s="41"/>
      <c r="D198" s="240" t="s">
        <v>162</v>
      </c>
      <c r="E198" s="41"/>
      <c r="F198" s="241" t="s">
        <v>383</v>
      </c>
      <c r="G198" s="41"/>
      <c r="H198" s="41"/>
      <c r="I198" s="242"/>
      <c r="J198" s="41"/>
      <c r="K198" s="41"/>
      <c r="L198" s="45"/>
      <c r="M198" s="243"/>
      <c r="N198" s="24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162</v>
      </c>
      <c r="AU198" s="18" t="s">
        <v>87</v>
      </c>
    </row>
    <row r="199" s="14" customFormat="1">
      <c r="A199" s="14"/>
      <c r="B199" s="255"/>
      <c r="C199" s="256"/>
      <c r="D199" s="240" t="s">
        <v>163</v>
      </c>
      <c r="E199" s="257" t="s">
        <v>1</v>
      </c>
      <c r="F199" s="258" t="s">
        <v>384</v>
      </c>
      <c r="G199" s="256"/>
      <c r="H199" s="259">
        <v>515.5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5" t="s">
        <v>163</v>
      </c>
      <c r="AU199" s="265" t="s">
        <v>87</v>
      </c>
      <c r="AV199" s="14" t="s">
        <v>87</v>
      </c>
      <c r="AW199" s="14" t="s">
        <v>33</v>
      </c>
      <c r="AX199" s="14" t="s">
        <v>85</v>
      </c>
      <c r="AY199" s="265" t="s">
        <v>149</v>
      </c>
    </row>
    <row r="200" s="2" customFormat="1" ht="21.75" customHeight="1">
      <c r="A200" s="39"/>
      <c r="B200" s="40"/>
      <c r="C200" s="227" t="s">
        <v>385</v>
      </c>
      <c r="D200" s="227" t="s">
        <v>155</v>
      </c>
      <c r="E200" s="228" t="s">
        <v>386</v>
      </c>
      <c r="F200" s="229" t="s">
        <v>387</v>
      </c>
      <c r="G200" s="230" t="s">
        <v>319</v>
      </c>
      <c r="H200" s="231">
        <v>3.4500000000000002</v>
      </c>
      <c r="I200" s="232"/>
      <c r="J200" s="233">
        <f>ROUND(I200*H200,2)</f>
        <v>0</v>
      </c>
      <c r="K200" s="229" t="s">
        <v>159</v>
      </c>
      <c r="L200" s="45"/>
      <c r="M200" s="234" t="s">
        <v>1</v>
      </c>
      <c r="N200" s="235" t="s">
        <v>42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148</v>
      </c>
      <c r="AT200" s="238" t="s">
        <v>155</v>
      </c>
      <c r="AU200" s="238" t="s">
        <v>87</v>
      </c>
      <c r="AY200" s="18" t="s">
        <v>149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148</v>
      </c>
      <c r="BM200" s="238" t="s">
        <v>388</v>
      </c>
    </row>
    <row r="201" s="2" customFormat="1">
      <c r="A201" s="39"/>
      <c r="B201" s="40"/>
      <c r="C201" s="41"/>
      <c r="D201" s="240" t="s">
        <v>162</v>
      </c>
      <c r="E201" s="41"/>
      <c r="F201" s="241" t="s">
        <v>389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162</v>
      </c>
      <c r="AU201" s="18" t="s">
        <v>87</v>
      </c>
    </row>
    <row r="202" s="14" customFormat="1">
      <c r="A202" s="14"/>
      <c r="B202" s="255"/>
      <c r="C202" s="256"/>
      <c r="D202" s="240" t="s">
        <v>163</v>
      </c>
      <c r="E202" s="257" t="s">
        <v>1</v>
      </c>
      <c r="F202" s="258" t="s">
        <v>390</v>
      </c>
      <c r="G202" s="256"/>
      <c r="H202" s="259">
        <v>3.4500000000000002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5" t="s">
        <v>163</v>
      </c>
      <c r="AU202" s="265" t="s">
        <v>87</v>
      </c>
      <c r="AV202" s="14" t="s">
        <v>87</v>
      </c>
      <c r="AW202" s="14" t="s">
        <v>33</v>
      </c>
      <c r="AX202" s="14" t="s">
        <v>85</v>
      </c>
      <c r="AY202" s="265" t="s">
        <v>149</v>
      </c>
    </row>
    <row r="203" s="13" customFormat="1">
      <c r="A203" s="13"/>
      <c r="B203" s="245"/>
      <c r="C203" s="246"/>
      <c r="D203" s="240" t="s">
        <v>163</v>
      </c>
      <c r="E203" s="247" t="s">
        <v>1</v>
      </c>
      <c r="F203" s="248" t="s">
        <v>391</v>
      </c>
      <c r="G203" s="246"/>
      <c r="H203" s="247" t="s">
        <v>1</v>
      </c>
      <c r="I203" s="249"/>
      <c r="J203" s="246"/>
      <c r="K203" s="246"/>
      <c r="L203" s="250"/>
      <c r="M203" s="251"/>
      <c r="N203" s="252"/>
      <c r="O203" s="252"/>
      <c r="P203" s="252"/>
      <c r="Q203" s="252"/>
      <c r="R203" s="252"/>
      <c r="S203" s="252"/>
      <c r="T203" s="25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4" t="s">
        <v>163</v>
      </c>
      <c r="AU203" s="254" t="s">
        <v>87</v>
      </c>
      <c r="AV203" s="13" t="s">
        <v>85</v>
      </c>
      <c r="AW203" s="13" t="s">
        <v>33</v>
      </c>
      <c r="AX203" s="13" t="s">
        <v>77</v>
      </c>
      <c r="AY203" s="254" t="s">
        <v>149</v>
      </c>
    </row>
    <row r="204" s="2" customFormat="1" ht="21.75" customHeight="1">
      <c r="A204" s="39"/>
      <c r="B204" s="40"/>
      <c r="C204" s="227" t="s">
        <v>7</v>
      </c>
      <c r="D204" s="227" t="s">
        <v>155</v>
      </c>
      <c r="E204" s="228" t="s">
        <v>392</v>
      </c>
      <c r="F204" s="229" t="s">
        <v>393</v>
      </c>
      <c r="G204" s="230" t="s">
        <v>319</v>
      </c>
      <c r="H204" s="231">
        <v>126.92</v>
      </c>
      <c r="I204" s="232"/>
      <c r="J204" s="233">
        <f>ROUND(I204*H204,2)</f>
        <v>0</v>
      </c>
      <c r="K204" s="229" t="s">
        <v>159</v>
      </c>
      <c r="L204" s="45"/>
      <c r="M204" s="234" t="s">
        <v>1</v>
      </c>
      <c r="N204" s="235" t="s">
        <v>42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148</v>
      </c>
      <c r="AT204" s="238" t="s">
        <v>155</v>
      </c>
      <c r="AU204" s="238" t="s">
        <v>87</v>
      </c>
      <c r="AY204" s="18" t="s">
        <v>149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148</v>
      </c>
      <c r="BM204" s="238" t="s">
        <v>394</v>
      </c>
    </row>
    <row r="205" s="2" customFormat="1">
      <c r="A205" s="39"/>
      <c r="B205" s="40"/>
      <c r="C205" s="41"/>
      <c r="D205" s="240" t="s">
        <v>162</v>
      </c>
      <c r="E205" s="41"/>
      <c r="F205" s="241" t="s">
        <v>395</v>
      </c>
      <c r="G205" s="41"/>
      <c r="H205" s="41"/>
      <c r="I205" s="242"/>
      <c r="J205" s="41"/>
      <c r="K205" s="41"/>
      <c r="L205" s="45"/>
      <c r="M205" s="243"/>
      <c r="N205" s="24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162</v>
      </c>
      <c r="AU205" s="18" t="s">
        <v>87</v>
      </c>
    </row>
    <row r="206" s="14" customFormat="1">
      <c r="A206" s="14"/>
      <c r="B206" s="255"/>
      <c r="C206" s="256"/>
      <c r="D206" s="240" t="s">
        <v>163</v>
      </c>
      <c r="E206" s="257" t="s">
        <v>1</v>
      </c>
      <c r="F206" s="258" t="s">
        <v>396</v>
      </c>
      <c r="G206" s="256"/>
      <c r="H206" s="259">
        <v>126.92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5" t="s">
        <v>163</v>
      </c>
      <c r="AU206" s="265" t="s">
        <v>87</v>
      </c>
      <c r="AV206" s="14" t="s">
        <v>87</v>
      </c>
      <c r="AW206" s="14" t="s">
        <v>33</v>
      </c>
      <c r="AX206" s="14" t="s">
        <v>85</v>
      </c>
      <c r="AY206" s="265" t="s">
        <v>149</v>
      </c>
    </row>
    <row r="207" s="2" customFormat="1" ht="16.5" customHeight="1">
      <c r="A207" s="39"/>
      <c r="B207" s="40"/>
      <c r="C207" s="280" t="s">
        <v>397</v>
      </c>
      <c r="D207" s="280" t="s">
        <v>398</v>
      </c>
      <c r="E207" s="281" t="s">
        <v>399</v>
      </c>
      <c r="F207" s="282" t="s">
        <v>400</v>
      </c>
      <c r="G207" s="283" t="s">
        <v>381</v>
      </c>
      <c r="H207" s="284">
        <v>224.72</v>
      </c>
      <c r="I207" s="285"/>
      <c r="J207" s="286">
        <f>ROUND(I207*H207,2)</f>
        <v>0</v>
      </c>
      <c r="K207" s="282" t="s">
        <v>159</v>
      </c>
      <c r="L207" s="287"/>
      <c r="M207" s="288" t="s">
        <v>1</v>
      </c>
      <c r="N207" s="289" t="s">
        <v>42</v>
      </c>
      <c r="O207" s="92"/>
      <c r="P207" s="236">
        <f>O207*H207</f>
        <v>0</v>
      </c>
      <c r="Q207" s="236">
        <v>1</v>
      </c>
      <c r="R207" s="236">
        <f>Q207*H207</f>
        <v>224.72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197</v>
      </c>
      <c r="AT207" s="238" t="s">
        <v>398</v>
      </c>
      <c r="AU207" s="238" t="s">
        <v>87</v>
      </c>
      <c r="AY207" s="18" t="s">
        <v>149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148</v>
      </c>
      <c r="BM207" s="238" t="s">
        <v>401</v>
      </c>
    </row>
    <row r="208" s="2" customFormat="1">
      <c r="A208" s="39"/>
      <c r="B208" s="40"/>
      <c r="C208" s="41"/>
      <c r="D208" s="240" t="s">
        <v>162</v>
      </c>
      <c r="E208" s="41"/>
      <c r="F208" s="241" t="s">
        <v>400</v>
      </c>
      <c r="G208" s="41"/>
      <c r="H208" s="41"/>
      <c r="I208" s="242"/>
      <c r="J208" s="41"/>
      <c r="K208" s="41"/>
      <c r="L208" s="45"/>
      <c r="M208" s="243"/>
      <c r="N208" s="244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162</v>
      </c>
      <c r="AU208" s="18" t="s">
        <v>87</v>
      </c>
    </row>
    <row r="209" s="13" customFormat="1">
      <c r="A209" s="13"/>
      <c r="B209" s="245"/>
      <c r="C209" s="246"/>
      <c r="D209" s="240" t="s">
        <v>163</v>
      </c>
      <c r="E209" s="247" t="s">
        <v>1</v>
      </c>
      <c r="F209" s="248" t="s">
        <v>402</v>
      </c>
      <c r="G209" s="246"/>
      <c r="H209" s="247" t="s">
        <v>1</v>
      </c>
      <c r="I209" s="249"/>
      <c r="J209" s="246"/>
      <c r="K209" s="246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163</v>
      </c>
      <c r="AU209" s="254" t="s">
        <v>87</v>
      </c>
      <c r="AV209" s="13" t="s">
        <v>85</v>
      </c>
      <c r="AW209" s="13" t="s">
        <v>33</v>
      </c>
      <c r="AX209" s="13" t="s">
        <v>77</v>
      </c>
      <c r="AY209" s="254" t="s">
        <v>149</v>
      </c>
    </row>
    <row r="210" s="14" customFormat="1">
      <c r="A210" s="14"/>
      <c r="B210" s="255"/>
      <c r="C210" s="256"/>
      <c r="D210" s="240" t="s">
        <v>163</v>
      </c>
      <c r="E210" s="257" t="s">
        <v>1</v>
      </c>
      <c r="F210" s="258" t="s">
        <v>403</v>
      </c>
      <c r="G210" s="256"/>
      <c r="H210" s="259">
        <v>253.84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5" t="s">
        <v>163</v>
      </c>
      <c r="AU210" s="265" t="s">
        <v>87</v>
      </c>
      <c r="AV210" s="14" t="s">
        <v>87</v>
      </c>
      <c r="AW210" s="14" t="s">
        <v>33</v>
      </c>
      <c r="AX210" s="14" t="s">
        <v>77</v>
      </c>
      <c r="AY210" s="265" t="s">
        <v>149</v>
      </c>
    </row>
    <row r="211" s="14" customFormat="1">
      <c r="A211" s="14"/>
      <c r="B211" s="255"/>
      <c r="C211" s="256"/>
      <c r="D211" s="240" t="s">
        <v>163</v>
      </c>
      <c r="E211" s="257" t="s">
        <v>1</v>
      </c>
      <c r="F211" s="258" t="s">
        <v>404</v>
      </c>
      <c r="G211" s="256"/>
      <c r="H211" s="259">
        <v>-29.120000000000001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5" t="s">
        <v>163</v>
      </c>
      <c r="AU211" s="265" t="s">
        <v>87</v>
      </c>
      <c r="AV211" s="14" t="s">
        <v>87</v>
      </c>
      <c r="AW211" s="14" t="s">
        <v>33</v>
      </c>
      <c r="AX211" s="14" t="s">
        <v>77</v>
      </c>
      <c r="AY211" s="265" t="s">
        <v>149</v>
      </c>
    </row>
    <row r="212" s="13" customFormat="1">
      <c r="A212" s="13"/>
      <c r="B212" s="245"/>
      <c r="C212" s="246"/>
      <c r="D212" s="240" t="s">
        <v>163</v>
      </c>
      <c r="E212" s="247" t="s">
        <v>1</v>
      </c>
      <c r="F212" s="248" t="s">
        <v>405</v>
      </c>
      <c r="G212" s="246"/>
      <c r="H212" s="247" t="s">
        <v>1</v>
      </c>
      <c r="I212" s="249"/>
      <c r="J212" s="246"/>
      <c r="K212" s="246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163</v>
      </c>
      <c r="AU212" s="254" t="s">
        <v>87</v>
      </c>
      <c r="AV212" s="13" t="s">
        <v>85</v>
      </c>
      <c r="AW212" s="13" t="s">
        <v>33</v>
      </c>
      <c r="AX212" s="13" t="s">
        <v>77</v>
      </c>
      <c r="AY212" s="254" t="s">
        <v>149</v>
      </c>
    </row>
    <row r="213" s="15" customFormat="1">
      <c r="A213" s="15"/>
      <c r="B213" s="269"/>
      <c r="C213" s="270"/>
      <c r="D213" s="240" t="s">
        <v>163</v>
      </c>
      <c r="E213" s="271" t="s">
        <v>1</v>
      </c>
      <c r="F213" s="272" t="s">
        <v>290</v>
      </c>
      <c r="G213" s="270"/>
      <c r="H213" s="273">
        <v>224.72</v>
      </c>
      <c r="I213" s="274"/>
      <c r="J213" s="270"/>
      <c r="K213" s="270"/>
      <c r="L213" s="275"/>
      <c r="M213" s="276"/>
      <c r="N213" s="277"/>
      <c r="O213" s="277"/>
      <c r="P213" s="277"/>
      <c r="Q213" s="277"/>
      <c r="R213" s="277"/>
      <c r="S213" s="277"/>
      <c r="T213" s="278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9" t="s">
        <v>163</v>
      </c>
      <c r="AU213" s="279" t="s">
        <v>87</v>
      </c>
      <c r="AV213" s="15" t="s">
        <v>148</v>
      </c>
      <c r="AW213" s="15" t="s">
        <v>33</v>
      </c>
      <c r="AX213" s="15" t="s">
        <v>85</v>
      </c>
      <c r="AY213" s="279" t="s">
        <v>149</v>
      </c>
    </row>
    <row r="214" s="2" customFormat="1" ht="16.5" customHeight="1">
      <c r="A214" s="39"/>
      <c r="B214" s="40"/>
      <c r="C214" s="227" t="s">
        <v>406</v>
      </c>
      <c r="D214" s="227" t="s">
        <v>155</v>
      </c>
      <c r="E214" s="228" t="s">
        <v>407</v>
      </c>
      <c r="F214" s="229" t="s">
        <v>408</v>
      </c>
      <c r="G214" s="230" t="s">
        <v>319</v>
      </c>
      <c r="H214" s="231">
        <v>2.847</v>
      </c>
      <c r="I214" s="232"/>
      <c r="J214" s="233">
        <f>ROUND(I214*H214,2)</f>
        <v>0</v>
      </c>
      <c r="K214" s="229" t="s">
        <v>159</v>
      </c>
      <c r="L214" s="45"/>
      <c r="M214" s="234" t="s">
        <v>1</v>
      </c>
      <c r="N214" s="235" t="s">
        <v>42</v>
      </c>
      <c r="O214" s="92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148</v>
      </c>
      <c r="AT214" s="238" t="s">
        <v>155</v>
      </c>
      <c r="AU214" s="238" t="s">
        <v>87</v>
      </c>
      <c r="AY214" s="18" t="s">
        <v>149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148</v>
      </c>
      <c r="BM214" s="238" t="s">
        <v>409</v>
      </c>
    </row>
    <row r="215" s="2" customFormat="1">
      <c r="A215" s="39"/>
      <c r="B215" s="40"/>
      <c r="C215" s="41"/>
      <c r="D215" s="240" t="s">
        <v>162</v>
      </c>
      <c r="E215" s="41"/>
      <c r="F215" s="241" t="s">
        <v>410</v>
      </c>
      <c r="G215" s="41"/>
      <c r="H215" s="41"/>
      <c r="I215" s="242"/>
      <c r="J215" s="41"/>
      <c r="K215" s="41"/>
      <c r="L215" s="45"/>
      <c r="M215" s="243"/>
      <c r="N215" s="244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162</v>
      </c>
      <c r="AU215" s="18" t="s">
        <v>87</v>
      </c>
    </row>
    <row r="216" s="14" customFormat="1">
      <c r="A216" s="14"/>
      <c r="B216" s="255"/>
      <c r="C216" s="256"/>
      <c r="D216" s="240" t="s">
        <v>163</v>
      </c>
      <c r="E216" s="257" t="s">
        <v>1</v>
      </c>
      <c r="F216" s="258" t="s">
        <v>411</v>
      </c>
      <c r="G216" s="256"/>
      <c r="H216" s="259">
        <v>1.6200000000000001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5" t="s">
        <v>163</v>
      </c>
      <c r="AU216" s="265" t="s">
        <v>87</v>
      </c>
      <c r="AV216" s="14" t="s">
        <v>87</v>
      </c>
      <c r="AW216" s="14" t="s">
        <v>33</v>
      </c>
      <c r="AX216" s="14" t="s">
        <v>77</v>
      </c>
      <c r="AY216" s="265" t="s">
        <v>149</v>
      </c>
    </row>
    <row r="217" s="14" customFormat="1">
      <c r="A217" s="14"/>
      <c r="B217" s="255"/>
      <c r="C217" s="256"/>
      <c r="D217" s="240" t="s">
        <v>163</v>
      </c>
      <c r="E217" s="257" t="s">
        <v>1</v>
      </c>
      <c r="F217" s="258" t="s">
        <v>412</v>
      </c>
      <c r="G217" s="256"/>
      <c r="H217" s="259">
        <v>2.7360000000000002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5" t="s">
        <v>163</v>
      </c>
      <c r="AU217" s="265" t="s">
        <v>87</v>
      </c>
      <c r="AV217" s="14" t="s">
        <v>87</v>
      </c>
      <c r="AW217" s="14" t="s">
        <v>33</v>
      </c>
      <c r="AX217" s="14" t="s">
        <v>77</v>
      </c>
      <c r="AY217" s="265" t="s">
        <v>149</v>
      </c>
    </row>
    <row r="218" s="14" customFormat="1">
      <c r="A218" s="14"/>
      <c r="B218" s="255"/>
      <c r="C218" s="256"/>
      <c r="D218" s="240" t="s">
        <v>163</v>
      </c>
      <c r="E218" s="257" t="s">
        <v>1</v>
      </c>
      <c r="F218" s="258" t="s">
        <v>413</v>
      </c>
      <c r="G218" s="256"/>
      <c r="H218" s="259">
        <v>-0.81000000000000005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5" t="s">
        <v>163</v>
      </c>
      <c r="AU218" s="265" t="s">
        <v>87</v>
      </c>
      <c r="AV218" s="14" t="s">
        <v>87</v>
      </c>
      <c r="AW218" s="14" t="s">
        <v>33</v>
      </c>
      <c r="AX218" s="14" t="s">
        <v>77</v>
      </c>
      <c r="AY218" s="265" t="s">
        <v>149</v>
      </c>
    </row>
    <row r="219" s="13" customFormat="1">
      <c r="A219" s="13"/>
      <c r="B219" s="245"/>
      <c r="C219" s="246"/>
      <c r="D219" s="240" t="s">
        <v>163</v>
      </c>
      <c r="E219" s="247" t="s">
        <v>1</v>
      </c>
      <c r="F219" s="248" t="s">
        <v>414</v>
      </c>
      <c r="G219" s="246"/>
      <c r="H219" s="247" t="s">
        <v>1</v>
      </c>
      <c r="I219" s="249"/>
      <c r="J219" s="246"/>
      <c r="K219" s="246"/>
      <c r="L219" s="250"/>
      <c r="M219" s="251"/>
      <c r="N219" s="252"/>
      <c r="O219" s="252"/>
      <c r="P219" s="252"/>
      <c r="Q219" s="252"/>
      <c r="R219" s="252"/>
      <c r="S219" s="252"/>
      <c r="T219" s="25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4" t="s">
        <v>163</v>
      </c>
      <c r="AU219" s="254" t="s">
        <v>87</v>
      </c>
      <c r="AV219" s="13" t="s">
        <v>85</v>
      </c>
      <c r="AW219" s="13" t="s">
        <v>33</v>
      </c>
      <c r="AX219" s="13" t="s">
        <v>77</v>
      </c>
      <c r="AY219" s="254" t="s">
        <v>149</v>
      </c>
    </row>
    <row r="220" s="14" customFormat="1">
      <c r="A220" s="14"/>
      <c r="B220" s="255"/>
      <c r="C220" s="256"/>
      <c r="D220" s="240" t="s">
        <v>163</v>
      </c>
      <c r="E220" s="257" t="s">
        <v>1</v>
      </c>
      <c r="F220" s="258" t="s">
        <v>415</v>
      </c>
      <c r="G220" s="256"/>
      <c r="H220" s="259">
        <v>-0.53700000000000003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5" t="s">
        <v>163</v>
      </c>
      <c r="AU220" s="265" t="s">
        <v>87</v>
      </c>
      <c r="AV220" s="14" t="s">
        <v>87</v>
      </c>
      <c r="AW220" s="14" t="s">
        <v>33</v>
      </c>
      <c r="AX220" s="14" t="s">
        <v>77</v>
      </c>
      <c r="AY220" s="265" t="s">
        <v>149</v>
      </c>
    </row>
    <row r="221" s="13" customFormat="1">
      <c r="A221" s="13"/>
      <c r="B221" s="245"/>
      <c r="C221" s="246"/>
      <c r="D221" s="240" t="s">
        <v>163</v>
      </c>
      <c r="E221" s="247" t="s">
        <v>1</v>
      </c>
      <c r="F221" s="248" t="s">
        <v>416</v>
      </c>
      <c r="G221" s="246"/>
      <c r="H221" s="247" t="s">
        <v>1</v>
      </c>
      <c r="I221" s="249"/>
      <c r="J221" s="246"/>
      <c r="K221" s="246"/>
      <c r="L221" s="250"/>
      <c r="M221" s="251"/>
      <c r="N221" s="252"/>
      <c r="O221" s="252"/>
      <c r="P221" s="252"/>
      <c r="Q221" s="252"/>
      <c r="R221" s="252"/>
      <c r="S221" s="252"/>
      <c r="T221" s="25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4" t="s">
        <v>163</v>
      </c>
      <c r="AU221" s="254" t="s">
        <v>87</v>
      </c>
      <c r="AV221" s="13" t="s">
        <v>85</v>
      </c>
      <c r="AW221" s="13" t="s">
        <v>33</v>
      </c>
      <c r="AX221" s="13" t="s">
        <v>77</v>
      </c>
      <c r="AY221" s="254" t="s">
        <v>149</v>
      </c>
    </row>
    <row r="222" s="14" customFormat="1">
      <c r="A222" s="14"/>
      <c r="B222" s="255"/>
      <c r="C222" s="256"/>
      <c r="D222" s="240" t="s">
        <v>163</v>
      </c>
      <c r="E222" s="257" t="s">
        <v>1</v>
      </c>
      <c r="F222" s="258" t="s">
        <v>417</v>
      </c>
      <c r="G222" s="256"/>
      <c r="H222" s="259">
        <v>-0.16200000000000001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5" t="s">
        <v>163</v>
      </c>
      <c r="AU222" s="265" t="s">
        <v>87</v>
      </c>
      <c r="AV222" s="14" t="s">
        <v>87</v>
      </c>
      <c r="AW222" s="14" t="s">
        <v>33</v>
      </c>
      <c r="AX222" s="14" t="s">
        <v>77</v>
      </c>
      <c r="AY222" s="265" t="s">
        <v>149</v>
      </c>
    </row>
    <row r="223" s="15" customFormat="1">
      <c r="A223" s="15"/>
      <c r="B223" s="269"/>
      <c r="C223" s="270"/>
      <c r="D223" s="240" t="s">
        <v>163</v>
      </c>
      <c r="E223" s="271" t="s">
        <v>1</v>
      </c>
      <c r="F223" s="272" t="s">
        <v>290</v>
      </c>
      <c r="G223" s="270"/>
      <c r="H223" s="273">
        <v>2.847</v>
      </c>
      <c r="I223" s="274"/>
      <c r="J223" s="270"/>
      <c r="K223" s="270"/>
      <c r="L223" s="275"/>
      <c r="M223" s="276"/>
      <c r="N223" s="277"/>
      <c r="O223" s="277"/>
      <c r="P223" s="277"/>
      <c r="Q223" s="277"/>
      <c r="R223" s="277"/>
      <c r="S223" s="277"/>
      <c r="T223" s="27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9" t="s">
        <v>163</v>
      </c>
      <c r="AU223" s="279" t="s">
        <v>87</v>
      </c>
      <c r="AV223" s="15" t="s">
        <v>148</v>
      </c>
      <c r="AW223" s="15" t="s">
        <v>33</v>
      </c>
      <c r="AX223" s="15" t="s">
        <v>85</v>
      </c>
      <c r="AY223" s="279" t="s">
        <v>149</v>
      </c>
    </row>
    <row r="224" s="2" customFormat="1" ht="16.5" customHeight="1">
      <c r="A224" s="39"/>
      <c r="B224" s="40"/>
      <c r="C224" s="227" t="s">
        <v>418</v>
      </c>
      <c r="D224" s="227" t="s">
        <v>155</v>
      </c>
      <c r="E224" s="228" t="s">
        <v>419</v>
      </c>
      <c r="F224" s="229" t="s">
        <v>420</v>
      </c>
      <c r="G224" s="230" t="s">
        <v>319</v>
      </c>
      <c r="H224" s="231">
        <v>0.753</v>
      </c>
      <c r="I224" s="232"/>
      <c r="J224" s="233">
        <f>ROUND(I224*H224,2)</f>
        <v>0</v>
      </c>
      <c r="K224" s="229" t="s">
        <v>159</v>
      </c>
      <c r="L224" s="45"/>
      <c r="M224" s="234" t="s">
        <v>1</v>
      </c>
      <c r="N224" s="235" t="s">
        <v>42</v>
      </c>
      <c r="O224" s="92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148</v>
      </c>
      <c r="AT224" s="238" t="s">
        <v>155</v>
      </c>
      <c r="AU224" s="238" t="s">
        <v>87</v>
      </c>
      <c r="AY224" s="18" t="s">
        <v>149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85</v>
      </c>
      <c r="BK224" s="239">
        <f>ROUND(I224*H224,2)</f>
        <v>0</v>
      </c>
      <c r="BL224" s="18" t="s">
        <v>148</v>
      </c>
      <c r="BM224" s="238" t="s">
        <v>421</v>
      </c>
    </row>
    <row r="225" s="2" customFormat="1">
      <c r="A225" s="39"/>
      <c r="B225" s="40"/>
      <c r="C225" s="41"/>
      <c r="D225" s="240" t="s">
        <v>162</v>
      </c>
      <c r="E225" s="41"/>
      <c r="F225" s="241" t="s">
        <v>422</v>
      </c>
      <c r="G225" s="41"/>
      <c r="H225" s="41"/>
      <c r="I225" s="242"/>
      <c r="J225" s="41"/>
      <c r="K225" s="41"/>
      <c r="L225" s="45"/>
      <c r="M225" s="243"/>
      <c r="N225" s="244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162</v>
      </c>
      <c r="AU225" s="18" t="s">
        <v>87</v>
      </c>
    </row>
    <row r="226" s="13" customFormat="1">
      <c r="A226" s="13"/>
      <c r="B226" s="245"/>
      <c r="C226" s="246"/>
      <c r="D226" s="240" t="s">
        <v>163</v>
      </c>
      <c r="E226" s="247" t="s">
        <v>1</v>
      </c>
      <c r="F226" s="248" t="s">
        <v>423</v>
      </c>
      <c r="G226" s="246"/>
      <c r="H226" s="247" t="s">
        <v>1</v>
      </c>
      <c r="I226" s="249"/>
      <c r="J226" s="246"/>
      <c r="K226" s="246"/>
      <c r="L226" s="250"/>
      <c r="M226" s="251"/>
      <c r="N226" s="252"/>
      <c r="O226" s="252"/>
      <c r="P226" s="252"/>
      <c r="Q226" s="252"/>
      <c r="R226" s="252"/>
      <c r="S226" s="252"/>
      <c r="T226" s="25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4" t="s">
        <v>163</v>
      </c>
      <c r="AU226" s="254" t="s">
        <v>87</v>
      </c>
      <c r="AV226" s="13" t="s">
        <v>85</v>
      </c>
      <c r="AW226" s="13" t="s">
        <v>33</v>
      </c>
      <c r="AX226" s="13" t="s">
        <v>77</v>
      </c>
      <c r="AY226" s="254" t="s">
        <v>149</v>
      </c>
    </row>
    <row r="227" s="14" customFormat="1">
      <c r="A227" s="14"/>
      <c r="B227" s="255"/>
      <c r="C227" s="256"/>
      <c r="D227" s="240" t="s">
        <v>163</v>
      </c>
      <c r="E227" s="257" t="s">
        <v>1</v>
      </c>
      <c r="F227" s="258" t="s">
        <v>424</v>
      </c>
      <c r="G227" s="256"/>
      <c r="H227" s="259">
        <v>0.81000000000000005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5" t="s">
        <v>163</v>
      </c>
      <c r="AU227" s="265" t="s">
        <v>87</v>
      </c>
      <c r="AV227" s="14" t="s">
        <v>87</v>
      </c>
      <c r="AW227" s="14" t="s">
        <v>33</v>
      </c>
      <c r="AX227" s="14" t="s">
        <v>77</v>
      </c>
      <c r="AY227" s="265" t="s">
        <v>149</v>
      </c>
    </row>
    <row r="228" s="13" customFormat="1">
      <c r="A228" s="13"/>
      <c r="B228" s="245"/>
      <c r="C228" s="246"/>
      <c r="D228" s="240" t="s">
        <v>163</v>
      </c>
      <c r="E228" s="247" t="s">
        <v>1</v>
      </c>
      <c r="F228" s="248" t="s">
        <v>425</v>
      </c>
      <c r="G228" s="246"/>
      <c r="H228" s="247" t="s">
        <v>1</v>
      </c>
      <c r="I228" s="249"/>
      <c r="J228" s="246"/>
      <c r="K228" s="246"/>
      <c r="L228" s="250"/>
      <c r="M228" s="251"/>
      <c r="N228" s="252"/>
      <c r="O228" s="252"/>
      <c r="P228" s="252"/>
      <c r="Q228" s="252"/>
      <c r="R228" s="252"/>
      <c r="S228" s="252"/>
      <c r="T228" s="25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4" t="s">
        <v>163</v>
      </c>
      <c r="AU228" s="254" t="s">
        <v>87</v>
      </c>
      <c r="AV228" s="13" t="s">
        <v>85</v>
      </c>
      <c r="AW228" s="13" t="s">
        <v>33</v>
      </c>
      <c r="AX228" s="13" t="s">
        <v>77</v>
      </c>
      <c r="AY228" s="254" t="s">
        <v>149</v>
      </c>
    </row>
    <row r="229" s="14" customFormat="1">
      <c r="A229" s="14"/>
      <c r="B229" s="255"/>
      <c r="C229" s="256"/>
      <c r="D229" s="240" t="s">
        <v>163</v>
      </c>
      <c r="E229" s="257" t="s">
        <v>1</v>
      </c>
      <c r="F229" s="258" t="s">
        <v>426</v>
      </c>
      <c r="G229" s="256"/>
      <c r="H229" s="259">
        <v>-0.057000000000000002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5" t="s">
        <v>163</v>
      </c>
      <c r="AU229" s="265" t="s">
        <v>87</v>
      </c>
      <c r="AV229" s="14" t="s">
        <v>87</v>
      </c>
      <c r="AW229" s="14" t="s">
        <v>33</v>
      </c>
      <c r="AX229" s="14" t="s">
        <v>77</v>
      </c>
      <c r="AY229" s="265" t="s">
        <v>149</v>
      </c>
    </row>
    <row r="230" s="15" customFormat="1">
      <c r="A230" s="15"/>
      <c r="B230" s="269"/>
      <c r="C230" s="270"/>
      <c r="D230" s="240" t="s">
        <v>163</v>
      </c>
      <c r="E230" s="271" t="s">
        <v>1</v>
      </c>
      <c r="F230" s="272" t="s">
        <v>290</v>
      </c>
      <c r="G230" s="270"/>
      <c r="H230" s="273">
        <v>0.753</v>
      </c>
      <c r="I230" s="274"/>
      <c r="J230" s="270"/>
      <c r="K230" s="270"/>
      <c r="L230" s="275"/>
      <c r="M230" s="276"/>
      <c r="N230" s="277"/>
      <c r="O230" s="277"/>
      <c r="P230" s="277"/>
      <c r="Q230" s="277"/>
      <c r="R230" s="277"/>
      <c r="S230" s="277"/>
      <c r="T230" s="278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9" t="s">
        <v>163</v>
      </c>
      <c r="AU230" s="279" t="s">
        <v>87</v>
      </c>
      <c r="AV230" s="15" t="s">
        <v>148</v>
      </c>
      <c r="AW230" s="15" t="s">
        <v>33</v>
      </c>
      <c r="AX230" s="15" t="s">
        <v>85</v>
      </c>
      <c r="AY230" s="279" t="s">
        <v>149</v>
      </c>
    </row>
    <row r="231" s="2" customFormat="1" ht="16.5" customHeight="1">
      <c r="A231" s="39"/>
      <c r="B231" s="40"/>
      <c r="C231" s="280" t="s">
        <v>427</v>
      </c>
      <c r="D231" s="280" t="s">
        <v>398</v>
      </c>
      <c r="E231" s="281" t="s">
        <v>428</v>
      </c>
      <c r="F231" s="282" t="s">
        <v>429</v>
      </c>
      <c r="G231" s="283" t="s">
        <v>381</v>
      </c>
      <c r="H231" s="284">
        <v>1.506</v>
      </c>
      <c r="I231" s="285"/>
      <c r="J231" s="286">
        <f>ROUND(I231*H231,2)</f>
        <v>0</v>
      </c>
      <c r="K231" s="282" t="s">
        <v>159</v>
      </c>
      <c r="L231" s="287"/>
      <c r="M231" s="288" t="s">
        <v>1</v>
      </c>
      <c r="N231" s="289" t="s">
        <v>42</v>
      </c>
      <c r="O231" s="92"/>
      <c r="P231" s="236">
        <f>O231*H231</f>
        <v>0</v>
      </c>
      <c r="Q231" s="236">
        <v>1</v>
      </c>
      <c r="R231" s="236">
        <f>Q231*H231</f>
        <v>1.506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197</v>
      </c>
      <c r="AT231" s="238" t="s">
        <v>398</v>
      </c>
      <c r="AU231" s="238" t="s">
        <v>87</v>
      </c>
      <c r="AY231" s="18" t="s">
        <v>149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148</v>
      </c>
      <c r="BM231" s="238" t="s">
        <v>430</v>
      </c>
    </row>
    <row r="232" s="2" customFormat="1">
      <c r="A232" s="39"/>
      <c r="B232" s="40"/>
      <c r="C232" s="41"/>
      <c r="D232" s="240" t="s">
        <v>162</v>
      </c>
      <c r="E232" s="41"/>
      <c r="F232" s="241" t="s">
        <v>429</v>
      </c>
      <c r="G232" s="41"/>
      <c r="H232" s="41"/>
      <c r="I232" s="242"/>
      <c r="J232" s="41"/>
      <c r="K232" s="41"/>
      <c r="L232" s="45"/>
      <c r="M232" s="243"/>
      <c r="N232" s="244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162</v>
      </c>
      <c r="AU232" s="18" t="s">
        <v>87</v>
      </c>
    </row>
    <row r="233" s="14" customFormat="1">
      <c r="A233" s="14"/>
      <c r="B233" s="255"/>
      <c r="C233" s="256"/>
      <c r="D233" s="240" t="s">
        <v>163</v>
      </c>
      <c r="E233" s="257" t="s">
        <v>1</v>
      </c>
      <c r="F233" s="258" t="s">
        <v>431</v>
      </c>
      <c r="G233" s="256"/>
      <c r="H233" s="259">
        <v>1.506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5" t="s">
        <v>163</v>
      </c>
      <c r="AU233" s="265" t="s">
        <v>87</v>
      </c>
      <c r="AV233" s="14" t="s">
        <v>87</v>
      </c>
      <c r="AW233" s="14" t="s">
        <v>33</v>
      </c>
      <c r="AX233" s="14" t="s">
        <v>85</v>
      </c>
      <c r="AY233" s="265" t="s">
        <v>149</v>
      </c>
    </row>
    <row r="234" s="2" customFormat="1" ht="16.5" customHeight="1">
      <c r="A234" s="39"/>
      <c r="B234" s="40"/>
      <c r="C234" s="227" t="s">
        <v>432</v>
      </c>
      <c r="D234" s="227" t="s">
        <v>155</v>
      </c>
      <c r="E234" s="228" t="s">
        <v>433</v>
      </c>
      <c r="F234" s="229" t="s">
        <v>434</v>
      </c>
      <c r="G234" s="230" t="s">
        <v>274</v>
      </c>
      <c r="H234" s="231">
        <v>3.1000000000000001</v>
      </c>
      <c r="I234" s="232"/>
      <c r="J234" s="233">
        <f>ROUND(I234*H234,2)</f>
        <v>0</v>
      </c>
      <c r="K234" s="229" t="s">
        <v>159</v>
      </c>
      <c r="L234" s="45"/>
      <c r="M234" s="234" t="s">
        <v>1</v>
      </c>
      <c r="N234" s="235" t="s">
        <v>42</v>
      </c>
      <c r="O234" s="92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148</v>
      </c>
      <c r="AT234" s="238" t="s">
        <v>155</v>
      </c>
      <c r="AU234" s="238" t="s">
        <v>87</v>
      </c>
      <c r="AY234" s="18" t="s">
        <v>149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85</v>
      </c>
      <c r="BK234" s="239">
        <f>ROUND(I234*H234,2)</f>
        <v>0</v>
      </c>
      <c r="BL234" s="18" t="s">
        <v>148</v>
      </c>
      <c r="BM234" s="238" t="s">
        <v>435</v>
      </c>
    </row>
    <row r="235" s="2" customFormat="1">
      <c r="A235" s="39"/>
      <c r="B235" s="40"/>
      <c r="C235" s="41"/>
      <c r="D235" s="240" t="s">
        <v>162</v>
      </c>
      <c r="E235" s="41"/>
      <c r="F235" s="241" t="s">
        <v>436</v>
      </c>
      <c r="G235" s="41"/>
      <c r="H235" s="41"/>
      <c r="I235" s="242"/>
      <c r="J235" s="41"/>
      <c r="K235" s="41"/>
      <c r="L235" s="45"/>
      <c r="M235" s="243"/>
      <c r="N235" s="24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162</v>
      </c>
      <c r="AU235" s="18" t="s">
        <v>87</v>
      </c>
    </row>
    <row r="236" s="14" customFormat="1">
      <c r="A236" s="14"/>
      <c r="B236" s="255"/>
      <c r="C236" s="256"/>
      <c r="D236" s="240" t="s">
        <v>163</v>
      </c>
      <c r="E236" s="257" t="s">
        <v>1</v>
      </c>
      <c r="F236" s="258" t="s">
        <v>437</v>
      </c>
      <c r="G236" s="256"/>
      <c r="H236" s="259">
        <v>3.1000000000000001</v>
      </c>
      <c r="I236" s="260"/>
      <c r="J236" s="256"/>
      <c r="K236" s="256"/>
      <c r="L236" s="261"/>
      <c r="M236" s="262"/>
      <c r="N236" s="263"/>
      <c r="O236" s="263"/>
      <c r="P236" s="263"/>
      <c r="Q236" s="263"/>
      <c r="R236" s="263"/>
      <c r="S236" s="263"/>
      <c r="T236" s="26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5" t="s">
        <v>163</v>
      </c>
      <c r="AU236" s="265" t="s">
        <v>87</v>
      </c>
      <c r="AV236" s="14" t="s">
        <v>87</v>
      </c>
      <c r="AW236" s="14" t="s">
        <v>33</v>
      </c>
      <c r="AX236" s="14" t="s">
        <v>85</v>
      </c>
      <c r="AY236" s="265" t="s">
        <v>149</v>
      </c>
    </row>
    <row r="237" s="2" customFormat="1" ht="16.5" customHeight="1">
      <c r="A237" s="39"/>
      <c r="B237" s="40"/>
      <c r="C237" s="227" t="s">
        <v>438</v>
      </c>
      <c r="D237" s="227" t="s">
        <v>155</v>
      </c>
      <c r="E237" s="228" t="s">
        <v>439</v>
      </c>
      <c r="F237" s="229" t="s">
        <v>440</v>
      </c>
      <c r="G237" s="230" t="s">
        <v>274</v>
      </c>
      <c r="H237" s="231">
        <v>2.9900000000000002</v>
      </c>
      <c r="I237" s="232"/>
      <c r="J237" s="233">
        <f>ROUND(I237*H237,2)</f>
        <v>0</v>
      </c>
      <c r="K237" s="229" t="s">
        <v>159</v>
      </c>
      <c r="L237" s="45"/>
      <c r="M237" s="234" t="s">
        <v>1</v>
      </c>
      <c r="N237" s="235" t="s">
        <v>42</v>
      </c>
      <c r="O237" s="92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148</v>
      </c>
      <c r="AT237" s="238" t="s">
        <v>155</v>
      </c>
      <c r="AU237" s="238" t="s">
        <v>87</v>
      </c>
      <c r="AY237" s="18" t="s">
        <v>149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85</v>
      </c>
      <c r="BK237" s="239">
        <f>ROUND(I237*H237,2)</f>
        <v>0</v>
      </c>
      <c r="BL237" s="18" t="s">
        <v>148</v>
      </c>
      <c r="BM237" s="238" t="s">
        <v>441</v>
      </c>
    </row>
    <row r="238" s="2" customFormat="1">
      <c r="A238" s="39"/>
      <c r="B238" s="40"/>
      <c r="C238" s="41"/>
      <c r="D238" s="240" t="s">
        <v>162</v>
      </c>
      <c r="E238" s="41"/>
      <c r="F238" s="241" t="s">
        <v>442</v>
      </c>
      <c r="G238" s="41"/>
      <c r="H238" s="41"/>
      <c r="I238" s="242"/>
      <c r="J238" s="41"/>
      <c r="K238" s="41"/>
      <c r="L238" s="45"/>
      <c r="M238" s="243"/>
      <c r="N238" s="244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162</v>
      </c>
      <c r="AU238" s="18" t="s">
        <v>87</v>
      </c>
    </row>
    <row r="239" s="14" customFormat="1">
      <c r="A239" s="14"/>
      <c r="B239" s="255"/>
      <c r="C239" s="256"/>
      <c r="D239" s="240" t="s">
        <v>163</v>
      </c>
      <c r="E239" s="257" t="s">
        <v>1</v>
      </c>
      <c r="F239" s="258" t="s">
        <v>443</v>
      </c>
      <c r="G239" s="256"/>
      <c r="H239" s="259">
        <v>2.9900000000000002</v>
      </c>
      <c r="I239" s="260"/>
      <c r="J239" s="256"/>
      <c r="K239" s="256"/>
      <c r="L239" s="261"/>
      <c r="M239" s="262"/>
      <c r="N239" s="263"/>
      <c r="O239" s="263"/>
      <c r="P239" s="263"/>
      <c r="Q239" s="263"/>
      <c r="R239" s="263"/>
      <c r="S239" s="263"/>
      <c r="T239" s="26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5" t="s">
        <v>163</v>
      </c>
      <c r="AU239" s="265" t="s">
        <v>87</v>
      </c>
      <c r="AV239" s="14" t="s">
        <v>87</v>
      </c>
      <c r="AW239" s="14" t="s">
        <v>33</v>
      </c>
      <c r="AX239" s="14" t="s">
        <v>85</v>
      </c>
      <c r="AY239" s="265" t="s">
        <v>149</v>
      </c>
    </row>
    <row r="240" s="2" customFormat="1" ht="16.5" customHeight="1">
      <c r="A240" s="39"/>
      <c r="B240" s="40"/>
      <c r="C240" s="227" t="s">
        <v>444</v>
      </c>
      <c r="D240" s="227" t="s">
        <v>155</v>
      </c>
      <c r="E240" s="228" t="s">
        <v>445</v>
      </c>
      <c r="F240" s="229" t="s">
        <v>446</v>
      </c>
      <c r="G240" s="230" t="s">
        <v>274</v>
      </c>
      <c r="H240" s="231">
        <v>2.9900000000000002</v>
      </c>
      <c r="I240" s="232"/>
      <c r="J240" s="233">
        <f>ROUND(I240*H240,2)</f>
        <v>0</v>
      </c>
      <c r="K240" s="229" t="s">
        <v>159</v>
      </c>
      <c r="L240" s="45"/>
      <c r="M240" s="234" t="s">
        <v>1</v>
      </c>
      <c r="N240" s="235" t="s">
        <v>42</v>
      </c>
      <c r="O240" s="92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148</v>
      </c>
      <c r="AT240" s="238" t="s">
        <v>155</v>
      </c>
      <c r="AU240" s="238" t="s">
        <v>87</v>
      </c>
      <c r="AY240" s="18" t="s">
        <v>149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85</v>
      </c>
      <c r="BK240" s="239">
        <f>ROUND(I240*H240,2)</f>
        <v>0</v>
      </c>
      <c r="BL240" s="18" t="s">
        <v>148</v>
      </c>
      <c r="BM240" s="238" t="s">
        <v>447</v>
      </c>
    </row>
    <row r="241" s="2" customFormat="1">
      <c r="A241" s="39"/>
      <c r="B241" s="40"/>
      <c r="C241" s="41"/>
      <c r="D241" s="240" t="s">
        <v>162</v>
      </c>
      <c r="E241" s="41"/>
      <c r="F241" s="241" t="s">
        <v>448</v>
      </c>
      <c r="G241" s="41"/>
      <c r="H241" s="41"/>
      <c r="I241" s="242"/>
      <c r="J241" s="41"/>
      <c r="K241" s="41"/>
      <c r="L241" s="45"/>
      <c r="M241" s="243"/>
      <c r="N241" s="244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162</v>
      </c>
      <c r="AU241" s="18" t="s">
        <v>87</v>
      </c>
    </row>
    <row r="242" s="14" customFormat="1">
      <c r="A242" s="14"/>
      <c r="B242" s="255"/>
      <c r="C242" s="256"/>
      <c r="D242" s="240" t="s">
        <v>163</v>
      </c>
      <c r="E242" s="257" t="s">
        <v>1</v>
      </c>
      <c r="F242" s="258" t="s">
        <v>449</v>
      </c>
      <c r="G242" s="256"/>
      <c r="H242" s="259">
        <v>2.9900000000000002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5" t="s">
        <v>163</v>
      </c>
      <c r="AU242" s="265" t="s">
        <v>87</v>
      </c>
      <c r="AV242" s="14" t="s">
        <v>87</v>
      </c>
      <c r="AW242" s="14" t="s">
        <v>33</v>
      </c>
      <c r="AX242" s="14" t="s">
        <v>85</v>
      </c>
      <c r="AY242" s="265" t="s">
        <v>149</v>
      </c>
    </row>
    <row r="243" s="2" customFormat="1" ht="16.5" customHeight="1">
      <c r="A243" s="39"/>
      <c r="B243" s="40"/>
      <c r="C243" s="227" t="s">
        <v>450</v>
      </c>
      <c r="D243" s="227" t="s">
        <v>155</v>
      </c>
      <c r="E243" s="228" t="s">
        <v>451</v>
      </c>
      <c r="F243" s="229" t="s">
        <v>452</v>
      </c>
      <c r="G243" s="230" t="s">
        <v>274</v>
      </c>
      <c r="H243" s="231">
        <v>3.1000000000000001</v>
      </c>
      <c r="I243" s="232"/>
      <c r="J243" s="233">
        <f>ROUND(I243*H243,2)</f>
        <v>0</v>
      </c>
      <c r="K243" s="229" t="s">
        <v>159</v>
      </c>
      <c r="L243" s="45"/>
      <c r="M243" s="234" t="s">
        <v>1</v>
      </c>
      <c r="N243" s="235" t="s">
        <v>42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148</v>
      </c>
      <c r="AT243" s="238" t="s">
        <v>155</v>
      </c>
      <c r="AU243" s="238" t="s">
        <v>87</v>
      </c>
      <c r="AY243" s="18" t="s">
        <v>149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85</v>
      </c>
      <c r="BK243" s="239">
        <f>ROUND(I243*H243,2)</f>
        <v>0</v>
      </c>
      <c r="BL243" s="18" t="s">
        <v>148</v>
      </c>
      <c r="BM243" s="238" t="s">
        <v>453</v>
      </c>
    </row>
    <row r="244" s="2" customFormat="1">
      <c r="A244" s="39"/>
      <c r="B244" s="40"/>
      <c r="C244" s="41"/>
      <c r="D244" s="240" t="s">
        <v>162</v>
      </c>
      <c r="E244" s="41"/>
      <c r="F244" s="241" t="s">
        <v>454</v>
      </c>
      <c r="G244" s="41"/>
      <c r="H244" s="41"/>
      <c r="I244" s="242"/>
      <c r="J244" s="41"/>
      <c r="K244" s="41"/>
      <c r="L244" s="45"/>
      <c r="M244" s="243"/>
      <c r="N244" s="244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162</v>
      </c>
      <c r="AU244" s="18" t="s">
        <v>87</v>
      </c>
    </row>
    <row r="245" s="14" customFormat="1">
      <c r="A245" s="14"/>
      <c r="B245" s="255"/>
      <c r="C245" s="256"/>
      <c r="D245" s="240" t="s">
        <v>163</v>
      </c>
      <c r="E245" s="257" t="s">
        <v>1</v>
      </c>
      <c r="F245" s="258" t="s">
        <v>455</v>
      </c>
      <c r="G245" s="256"/>
      <c r="H245" s="259">
        <v>3.1000000000000001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5" t="s">
        <v>163</v>
      </c>
      <c r="AU245" s="265" t="s">
        <v>87</v>
      </c>
      <c r="AV245" s="14" t="s">
        <v>87</v>
      </c>
      <c r="AW245" s="14" t="s">
        <v>33</v>
      </c>
      <c r="AX245" s="14" t="s">
        <v>85</v>
      </c>
      <c r="AY245" s="265" t="s">
        <v>149</v>
      </c>
    </row>
    <row r="246" s="2" customFormat="1" ht="16.5" customHeight="1">
      <c r="A246" s="39"/>
      <c r="B246" s="40"/>
      <c r="C246" s="227" t="s">
        <v>456</v>
      </c>
      <c r="D246" s="227" t="s">
        <v>155</v>
      </c>
      <c r="E246" s="228" t="s">
        <v>457</v>
      </c>
      <c r="F246" s="229" t="s">
        <v>458</v>
      </c>
      <c r="G246" s="230" t="s">
        <v>274</v>
      </c>
      <c r="H246" s="231">
        <v>2.9900000000000002</v>
      </c>
      <c r="I246" s="232"/>
      <c r="J246" s="233">
        <f>ROUND(I246*H246,2)</f>
        <v>0</v>
      </c>
      <c r="K246" s="229" t="s">
        <v>159</v>
      </c>
      <c r="L246" s="45"/>
      <c r="M246" s="234" t="s">
        <v>1</v>
      </c>
      <c r="N246" s="235" t="s">
        <v>42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148</v>
      </c>
      <c r="AT246" s="238" t="s">
        <v>155</v>
      </c>
      <c r="AU246" s="238" t="s">
        <v>87</v>
      </c>
      <c r="AY246" s="18" t="s">
        <v>149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85</v>
      </c>
      <c r="BK246" s="239">
        <f>ROUND(I246*H246,2)</f>
        <v>0</v>
      </c>
      <c r="BL246" s="18" t="s">
        <v>148</v>
      </c>
      <c r="BM246" s="238" t="s">
        <v>459</v>
      </c>
    </row>
    <row r="247" s="2" customFormat="1">
      <c r="A247" s="39"/>
      <c r="B247" s="40"/>
      <c r="C247" s="41"/>
      <c r="D247" s="240" t="s">
        <v>162</v>
      </c>
      <c r="E247" s="41"/>
      <c r="F247" s="241" t="s">
        <v>460</v>
      </c>
      <c r="G247" s="41"/>
      <c r="H247" s="41"/>
      <c r="I247" s="242"/>
      <c r="J247" s="41"/>
      <c r="K247" s="41"/>
      <c r="L247" s="45"/>
      <c r="M247" s="243"/>
      <c r="N247" s="244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162</v>
      </c>
      <c r="AU247" s="18" t="s">
        <v>87</v>
      </c>
    </row>
    <row r="248" s="14" customFormat="1">
      <c r="A248" s="14"/>
      <c r="B248" s="255"/>
      <c r="C248" s="256"/>
      <c r="D248" s="240" t="s">
        <v>163</v>
      </c>
      <c r="E248" s="257" t="s">
        <v>1</v>
      </c>
      <c r="F248" s="258" t="s">
        <v>461</v>
      </c>
      <c r="G248" s="256"/>
      <c r="H248" s="259">
        <v>2.9900000000000002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5" t="s">
        <v>163</v>
      </c>
      <c r="AU248" s="265" t="s">
        <v>87</v>
      </c>
      <c r="AV248" s="14" t="s">
        <v>87</v>
      </c>
      <c r="AW248" s="14" t="s">
        <v>33</v>
      </c>
      <c r="AX248" s="14" t="s">
        <v>85</v>
      </c>
      <c r="AY248" s="265" t="s">
        <v>149</v>
      </c>
    </row>
    <row r="249" s="2" customFormat="1" ht="16.5" customHeight="1">
      <c r="A249" s="39"/>
      <c r="B249" s="40"/>
      <c r="C249" s="280" t="s">
        <v>462</v>
      </c>
      <c r="D249" s="280" t="s">
        <v>398</v>
      </c>
      <c r="E249" s="281" t="s">
        <v>463</v>
      </c>
      <c r="F249" s="282" t="s">
        <v>464</v>
      </c>
      <c r="G249" s="283" t="s">
        <v>465</v>
      </c>
      <c r="H249" s="284">
        <v>0.183</v>
      </c>
      <c r="I249" s="285"/>
      <c r="J249" s="286">
        <f>ROUND(I249*H249,2)</f>
        <v>0</v>
      </c>
      <c r="K249" s="282" t="s">
        <v>159</v>
      </c>
      <c r="L249" s="287"/>
      <c r="M249" s="288" t="s">
        <v>1</v>
      </c>
      <c r="N249" s="289" t="s">
        <v>42</v>
      </c>
      <c r="O249" s="92"/>
      <c r="P249" s="236">
        <f>O249*H249</f>
        <v>0</v>
      </c>
      <c r="Q249" s="236">
        <v>0.001</v>
      </c>
      <c r="R249" s="236">
        <f>Q249*H249</f>
        <v>0.000183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197</v>
      </c>
      <c r="AT249" s="238" t="s">
        <v>398</v>
      </c>
      <c r="AU249" s="238" t="s">
        <v>87</v>
      </c>
      <c r="AY249" s="18" t="s">
        <v>149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85</v>
      </c>
      <c r="BK249" s="239">
        <f>ROUND(I249*H249,2)</f>
        <v>0</v>
      </c>
      <c r="BL249" s="18" t="s">
        <v>148</v>
      </c>
      <c r="BM249" s="238" t="s">
        <v>466</v>
      </c>
    </row>
    <row r="250" s="2" customFormat="1">
      <c r="A250" s="39"/>
      <c r="B250" s="40"/>
      <c r="C250" s="41"/>
      <c r="D250" s="240" t="s">
        <v>162</v>
      </c>
      <c r="E250" s="41"/>
      <c r="F250" s="241" t="s">
        <v>464</v>
      </c>
      <c r="G250" s="41"/>
      <c r="H250" s="41"/>
      <c r="I250" s="242"/>
      <c r="J250" s="41"/>
      <c r="K250" s="41"/>
      <c r="L250" s="45"/>
      <c r="M250" s="243"/>
      <c r="N250" s="244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162</v>
      </c>
      <c r="AU250" s="18" t="s">
        <v>87</v>
      </c>
    </row>
    <row r="251" s="13" customFormat="1">
      <c r="A251" s="13"/>
      <c r="B251" s="245"/>
      <c r="C251" s="246"/>
      <c r="D251" s="240" t="s">
        <v>163</v>
      </c>
      <c r="E251" s="247" t="s">
        <v>1</v>
      </c>
      <c r="F251" s="248" t="s">
        <v>467</v>
      </c>
      <c r="G251" s="246"/>
      <c r="H251" s="247" t="s">
        <v>1</v>
      </c>
      <c r="I251" s="249"/>
      <c r="J251" s="246"/>
      <c r="K251" s="246"/>
      <c r="L251" s="250"/>
      <c r="M251" s="251"/>
      <c r="N251" s="252"/>
      <c r="O251" s="252"/>
      <c r="P251" s="252"/>
      <c r="Q251" s="252"/>
      <c r="R251" s="252"/>
      <c r="S251" s="252"/>
      <c r="T251" s="25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4" t="s">
        <v>163</v>
      </c>
      <c r="AU251" s="254" t="s">
        <v>87</v>
      </c>
      <c r="AV251" s="13" t="s">
        <v>85</v>
      </c>
      <c r="AW251" s="13" t="s">
        <v>33</v>
      </c>
      <c r="AX251" s="13" t="s">
        <v>77</v>
      </c>
      <c r="AY251" s="254" t="s">
        <v>149</v>
      </c>
    </row>
    <row r="252" s="14" customFormat="1">
      <c r="A252" s="14"/>
      <c r="B252" s="255"/>
      <c r="C252" s="256"/>
      <c r="D252" s="240" t="s">
        <v>163</v>
      </c>
      <c r="E252" s="257" t="s">
        <v>1</v>
      </c>
      <c r="F252" s="258" t="s">
        <v>468</v>
      </c>
      <c r="G252" s="256"/>
      <c r="H252" s="259">
        <v>0.183</v>
      </c>
      <c r="I252" s="260"/>
      <c r="J252" s="256"/>
      <c r="K252" s="256"/>
      <c r="L252" s="261"/>
      <c r="M252" s="262"/>
      <c r="N252" s="263"/>
      <c r="O252" s="263"/>
      <c r="P252" s="263"/>
      <c r="Q252" s="263"/>
      <c r="R252" s="263"/>
      <c r="S252" s="263"/>
      <c r="T252" s="26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5" t="s">
        <v>163</v>
      </c>
      <c r="AU252" s="265" t="s">
        <v>87</v>
      </c>
      <c r="AV252" s="14" t="s">
        <v>87</v>
      </c>
      <c r="AW252" s="14" t="s">
        <v>33</v>
      </c>
      <c r="AX252" s="14" t="s">
        <v>85</v>
      </c>
      <c r="AY252" s="265" t="s">
        <v>149</v>
      </c>
    </row>
    <row r="253" s="2" customFormat="1" ht="16.5" customHeight="1">
      <c r="A253" s="39"/>
      <c r="B253" s="40"/>
      <c r="C253" s="227" t="s">
        <v>469</v>
      </c>
      <c r="D253" s="227" t="s">
        <v>155</v>
      </c>
      <c r="E253" s="228" t="s">
        <v>470</v>
      </c>
      <c r="F253" s="229" t="s">
        <v>471</v>
      </c>
      <c r="G253" s="230" t="s">
        <v>274</v>
      </c>
      <c r="H253" s="231">
        <v>3.1000000000000001</v>
      </c>
      <c r="I253" s="232"/>
      <c r="J253" s="233">
        <f>ROUND(I253*H253,2)</f>
        <v>0</v>
      </c>
      <c r="K253" s="229" t="s">
        <v>159</v>
      </c>
      <c r="L253" s="45"/>
      <c r="M253" s="234" t="s">
        <v>1</v>
      </c>
      <c r="N253" s="235" t="s">
        <v>42</v>
      </c>
      <c r="O253" s="92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148</v>
      </c>
      <c r="AT253" s="238" t="s">
        <v>155</v>
      </c>
      <c r="AU253" s="238" t="s">
        <v>87</v>
      </c>
      <c r="AY253" s="18" t="s">
        <v>149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85</v>
      </c>
      <c r="BK253" s="239">
        <f>ROUND(I253*H253,2)</f>
        <v>0</v>
      </c>
      <c r="BL253" s="18" t="s">
        <v>148</v>
      </c>
      <c r="BM253" s="238" t="s">
        <v>472</v>
      </c>
    </row>
    <row r="254" s="2" customFormat="1">
      <c r="A254" s="39"/>
      <c r="B254" s="40"/>
      <c r="C254" s="41"/>
      <c r="D254" s="240" t="s">
        <v>162</v>
      </c>
      <c r="E254" s="41"/>
      <c r="F254" s="241" t="s">
        <v>473</v>
      </c>
      <c r="G254" s="41"/>
      <c r="H254" s="41"/>
      <c r="I254" s="242"/>
      <c r="J254" s="41"/>
      <c r="K254" s="41"/>
      <c r="L254" s="45"/>
      <c r="M254" s="243"/>
      <c r="N254" s="244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162</v>
      </c>
      <c r="AU254" s="18" t="s">
        <v>87</v>
      </c>
    </row>
    <row r="255" s="14" customFormat="1">
      <c r="A255" s="14"/>
      <c r="B255" s="255"/>
      <c r="C255" s="256"/>
      <c r="D255" s="240" t="s">
        <v>163</v>
      </c>
      <c r="E255" s="257" t="s">
        <v>1</v>
      </c>
      <c r="F255" s="258" t="s">
        <v>474</v>
      </c>
      <c r="G255" s="256"/>
      <c r="H255" s="259">
        <v>3.1000000000000001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5" t="s">
        <v>163</v>
      </c>
      <c r="AU255" s="265" t="s">
        <v>87</v>
      </c>
      <c r="AV255" s="14" t="s">
        <v>87</v>
      </c>
      <c r="AW255" s="14" t="s">
        <v>33</v>
      </c>
      <c r="AX255" s="14" t="s">
        <v>85</v>
      </c>
      <c r="AY255" s="265" t="s">
        <v>149</v>
      </c>
    </row>
    <row r="256" s="2" customFormat="1" ht="16.5" customHeight="1">
      <c r="A256" s="39"/>
      <c r="B256" s="40"/>
      <c r="C256" s="227" t="s">
        <v>475</v>
      </c>
      <c r="D256" s="227" t="s">
        <v>155</v>
      </c>
      <c r="E256" s="228" t="s">
        <v>476</v>
      </c>
      <c r="F256" s="229" t="s">
        <v>477</v>
      </c>
      <c r="G256" s="230" t="s">
        <v>274</v>
      </c>
      <c r="H256" s="231">
        <v>701.79999999999995</v>
      </c>
      <c r="I256" s="232"/>
      <c r="J256" s="233">
        <f>ROUND(I256*H256,2)</f>
        <v>0</v>
      </c>
      <c r="K256" s="229" t="s">
        <v>159</v>
      </c>
      <c r="L256" s="45"/>
      <c r="M256" s="234" t="s">
        <v>1</v>
      </c>
      <c r="N256" s="235" t="s">
        <v>42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148</v>
      </c>
      <c r="AT256" s="238" t="s">
        <v>155</v>
      </c>
      <c r="AU256" s="238" t="s">
        <v>87</v>
      </c>
      <c r="AY256" s="18" t="s">
        <v>149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148</v>
      </c>
      <c r="BM256" s="238" t="s">
        <v>478</v>
      </c>
    </row>
    <row r="257" s="2" customFormat="1">
      <c r="A257" s="39"/>
      <c r="B257" s="40"/>
      <c r="C257" s="41"/>
      <c r="D257" s="240" t="s">
        <v>162</v>
      </c>
      <c r="E257" s="41"/>
      <c r="F257" s="241" t="s">
        <v>479</v>
      </c>
      <c r="G257" s="41"/>
      <c r="H257" s="41"/>
      <c r="I257" s="242"/>
      <c r="J257" s="41"/>
      <c r="K257" s="41"/>
      <c r="L257" s="45"/>
      <c r="M257" s="243"/>
      <c r="N257" s="244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162</v>
      </c>
      <c r="AU257" s="18" t="s">
        <v>87</v>
      </c>
    </row>
    <row r="258" s="14" customFormat="1">
      <c r="A258" s="14"/>
      <c r="B258" s="255"/>
      <c r="C258" s="256"/>
      <c r="D258" s="240" t="s">
        <v>163</v>
      </c>
      <c r="E258" s="257" t="s">
        <v>1</v>
      </c>
      <c r="F258" s="258" t="s">
        <v>480</v>
      </c>
      <c r="G258" s="256"/>
      <c r="H258" s="259">
        <v>350.89999999999998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5" t="s">
        <v>163</v>
      </c>
      <c r="AU258" s="265" t="s">
        <v>87</v>
      </c>
      <c r="AV258" s="14" t="s">
        <v>87</v>
      </c>
      <c r="AW258" s="14" t="s">
        <v>33</v>
      </c>
      <c r="AX258" s="14" t="s">
        <v>77</v>
      </c>
      <c r="AY258" s="265" t="s">
        <v>149</v>
      </c>
    </row>
    <row r="259" s="14" customFormat="1">
      <c r="A259" s="14"/>
      <c r="B259" s="255"/>
      <c r="C259" s="256"/>
      <c r="D259" s="240" t="s">
        <v>163</v>
      </c>
      <c r="E259" s="257" t="s">
        <v>1</v>
      </c>
      <c r="F259" s="258" t="s">
        <v>481</v>
      </c>
      <c r="G259" s="256"/>
      <c r="H259" s="259">
        <v>350.89999999999998</v>
      </c>
      <c r="I259" s="260"/>
      <c r="J259" s="256"/>
      <c r="K259" s="256"/>
      <c r="L259" s="261"/>
      <c r="M259" s="262"/>
      <c r="N259" s="263"/>
      <c r="O259" s="263"/>
      <c r="P259" s="263"/>
      <c r="Q259" s="263"/>
      <c r="R259" s="263"/>
      <c r="S259" s="263"/>
      <c r="T259" s="26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5" t="s">
        <v>163</v>
      </c>
      <c r="AU259" s="265" t="s">
        <v>87</v>
      </c>
      <c r="AV259" s="14" t="s">
        <v>87</v>
      </c>
      <c r="AW259" s="14" t="s">
        <v>33</v>
      </c>
      <c r="AX259" s="14" t="s">
        <v>77</v>
      </c>
      <c r="AY259" s="265" t="s">
        <v>149</v>
      </c>
    </row>
    <row r="260" s="15" customFormat="1">
      <c r="A260" s="15"/>
      <c r="B260" s="269"/>
      <c r="C260" s="270"/>
      <c r="D260" s="240" t="s">
        <v>163</v>
      </c>
      <c r="E260" s="271" t="s">
        <v>1</v>
      </c>
      <c r="F260" s="272" t="s">
        <v>290</v>
      </c>
      <c r="G260" s="270"/>
      <c r="H260" s="273">
        <v>701.79999999999995</v>
      </c>
      <c r="I260" s="274"/>
      <c r="J260" s="270"/>
      <c r="K260" s="270"/>
      <c r="L260" s="275"/>
      <c r="M260" s="276"/>
      <c r="N260" s="277"/>
      <c r="O260" s="277"/>
      <c r="P260" s="277"/>
      <c r="Q260" s="277"/>
      <c r="R260" s="277"/>
      <c r="S260" s="277"/>
      <c r="T260" s="278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9" t="s">
        <v>163</v>
      </c>
      <c r="AU260" s="279" t="s">
        <v>87</v>
      </c>
      <c r="AV260" s="15" t="s">
        <v>148</v>
      </c>
      <c r="AW260" s="15" t="s">
        <v>33</v>
      </c>
      <c r="AX260" s="15" t="s">
        <v>85</v>
      </c>
      <c r="AY260" s="279" t="s">
        <v>149</v>
      </c>
    </row>
    <row r="261" s="2" customFormat="1" ht="16.5" customHeight="1">
      <c r="A261" s="39"/>
      <c r="B261" s="40"/>
      <c r="C261" s="227" t="s">
        <v>482</v>
      </c>
      <c r="D261" s="227" t="s">
        <v>155</v>
      </c>
      <c r="E261" s="228" t="s">
        <v>483</v>
      </c>
      <c r="F261" s="229" t="s">
        <v>484</v>
      </c>
      <c r="G261" s="230" t="s">
        <v>485</v>
      </c>
      <c r="H261" s="231">
        <v>4</v>
      </c>
      <c r="I261" s="232"/>
      <c r="J261" s="233">
        <f>ROUND(I261*H261,2)</f>
        <v>0</v>
      </c>
      <c r="K261" s="229" t="s">
        <v>159</v>
      </c>
      <c r="L261" s="45"/>
      <c r="M261" s="234" t="s">
        <v>1</v>
      </c>
      <c r="N261" s="235" t="s">
        <v>42</v>
      </c>
      <c r="O261" s="92"/>
      <c r="P261" s="236">
        <f>O261*H261</f>
        <v>0</v>
      </c>
      <c r="Q261" s="236">
        <v>0.021350000000000001</v>
      </c>
      <c r="R261" s="236">
        <f>Q261*H261</f>
        <v>0.085400000000000004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148</v>
      </c>
      <c r="AT261" s="238" t="s">
        <v>155</v>
      </c>
      <c r="AU261" s="238" t="s">
        <v>87</v>
      </c>
      <c r="AY261" s="18" t="s">
        <v>149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85</v>
      </c>
      <c r="BK261" s="239">
        <f>ROUND(I261*H261,2)</f>
        <v>0</v>
      </c>
      <c r="BL261" s="18" t="s">
        <v>148</v>
      </c>
      <c r="BM261" s="238" t="s">
        <v>486</v>
      </c>
    </row>
    <row r="262" s="2" customFormat="1">
      <c r="A262" s="39"/>
      <c r="B262" s="40"/>
      <c r="C262" s="41"/>
      <c r="D262" s="240" t="s">
        <v>162</v>
      </c>
      <c r="E262" s="41"/>
      <c r="F262" s="241" t="s">
        <v>487</v>
      </c>
      <c r="G262" s="41"/>
      <c r="H262" s="41"/>
      <c r="I262" s="242"/>
      <c r="J262" s="41"/>
      <c r="K262" s="41"/>
      <c r="L262" s="45"/>
      <c r="M262" s="243"/>
      <c r="N262" s="244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162</v>
      </c>
      <c r="AU262" s="18" t="s">
        <v>87</v>
      </c>
    </row>
    <row r="263" s="14" customFormat="1">
      <c r="A263" s="14"/>
      <c r="B263" s="255"/>
      <c r="C263" s="256"/>
      <c r="D263" s="240" t="s">
        <v>163</v>
      </c>
      <c r="E263" s="257" t="s">
        <v>1</v>
      </c>
      <c r="F263" s="258" t="s">
        <v>488</v>
      </c>
      <c r="G263" s="256"/>
      <c r="H263" s="259">
        <v>4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163</v>
      </c>
      <c r="AU263" s="265" t="s">
        <v>87</v>
      </c>
      <c r="AV263" s="14" t="s">
        <v>87</v>
      </c>
      <c r="AW263" s="14" t="s">
        <v>33</v>
      </c>
      <c r="AX263" s="14" t="s">
        <v>85</v>
      </c>
      <c r="AY263" s="265" t="s">
        <v>149</v>
      </c>
    </row>
    <row r="264" s="2" customFormat="1" ht="16.5" customHeight="1">
      <c r="A264" s="39"/>
      <c r="B264" s="40"/>
      <c r="C264" s="227" t="s">
        <v>489</v>
      </c>
      <c r="D264" s="227" t="s">
        <v>155</v>
      </c>
      <c r="E264" s="228" t="s">
        <v>490</v>
      </c>
      <c r="F264" s="229" t="s">
        <v>491</v>
      </c>
      <c r="G264" s="230" t="s">
        <v>485</v>
      </c>
      <c r="H264" s="231">
        <v>1</v>
      </c>
      <c r="I264" s="232"/>
      <c r="J264" s="233">
        <f>ROUND(I264*H264,2)</f>
        <v>0</v>
      </c>
      <c r="K264" s="229" t="s">
        <v>159</v>
      </c>
      <c r="L264" s="45"/>
      <c r="M264" s="234" t="s">
        <v>1</v>
      </c>
      <c r="N264" s="235" t="s">
        <v>42</v>
      </c>
      <c r="O264" s="92"/>
      <c r="P264" s="236">
        <f>O264*H264</f>
        <v>0</v>
      </c>
      <c r="Q264" s="236">
        <v>0.02989</v>
      </c>
      <c r="R264" s="236">
        <f>Q264*H264</f>
        <v>0.02989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148</v>
      </c>
      <c r="AT264" s="238" t="s">
        <v>155</v>
      </c>
      <c r="AU264" s="238" t="s">
        <v>87</v>
      </c>
      <c r="AY264" s="18" t="s">
        <v>149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85</v>
      </c>
      <c r="BK264" s="239">
        <f>ROUND(I264*H264,2)</f>
        <v>0</v>
      </c>
      <c r="BL264" s="18" t="s">
        <v>148</v>
      </c>
      <c r="BM264" s="238" t="s">
        <v>492</v>
      </c>
    </row>
    <row r="265" s="2" customFormat="1">
      <c r="A265" s="39"/>
      <c r="B265" s="40"/>
      <c r="C265" s="41"/>
      <c r="D265" s="240" t="s">
        <v>162</v>
      </c>
      <c r="E265" s="41"/>
      <c r="F265" s="241" t="s">
        <v>493</v>
      </c>
      <c r="G265" s="41"/>
      <c r="H265" s="41"/>
      <c r="I265" s="242"/>
      <c r="J265" s="41"/>
      <c r="K265" s="41"/>
      <c r="L265" s="45"/>
      <c r="M265" s="243"/>
      <c r="N265" s="244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162</v>
      </c>
      <c r="AU265" s="18" t="s">
        <v>87</v>
      </c>
    </row>
    <row r="266" s="14" customFormat="1">
      <c r="A266" s="14"/>
      <c r="B266" s="255"/>
      <c r="C266" s="256"/>
      <c r="D266" s="240" t="s">
        <v>163</v>
      </c>
      <c r="E266" s="257" t="s">
        <v>1</v>
      </c>
      <c r="F266" s="258" t="s">
        <v>494</v>
      </c>
      <c r="G266" s="256"/>
      <c r="H266" s="259">
        <v>1</v>
      </c>
      <c r="I266" s="260"/>
      <c r="J266" s="256"/>
      <c r="K266" s="256"/>
      <c r="L266" s="261"/>
      <c r="M266" s="262"/>
      <c r="N266" s="263"/>
      <c r="O266" s="263"/>
      <c r="P266" s="263"/>
      <c r="Q266" s="263"/>
      <c r="R266" s="263"/>
      <c r="S266" s="263"/>
      <c r="T266" s="26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5" t="s">
        <v>163</v>
      </c>
      <c r="AU266" s="265" t="s">
        <v>87</v>
      </c>
      <c r="AV266" s="14" t="s">
        <v>87</v>
      </c>
      <c r="AW266" s="14" t="s">
        <v>33</v>
      </c>
      <c r="AX266" s="14" t="s">
        <v>85</v>
      </c>
      <c r="AY266" s="265" t="s">
        <v>149</v>
      </c>
    </row>
    <row r="267" s="2" customFormat="1" ht="16.5" customHeight="1">
      <c r="A267" s="39"/>
      <c r="B267" s="40"/>
      <c r="C267" s="227" t="s">
        <v>495</v>
      </c>
      <c r="D267" s="227" t="s">
        <v>155</v>
      </c>
      <c r="E267" s="228" t="s">
        <v>496</v>
      </c>
      <c r="F267" s="229" t="s">
        <v>497</v>
      </c>
      <c r="G267" s="230" t="s">
        <v>319</v>
      </c>
      <c r="H267" s="231">
        <v>0.60899999999999999</v>
      </c>
      <c r="I267" s="232"/>
      <c r="J267" s="233">
        <f>ROUND(I267*H267,2)</f>
        <v>0</v>
      </c>
      <c r="K267" s="229" t="s">
        <v>159</v>
      </c>
      <c r="L267" s="45"/>
      <c r="M267" s="234" t="s">
        <v>1</v>
      </c>
      <c r="N267" s="235" t="s">
        <v>42</v>
      </c>
      <c r="O267" s="92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148</v>
      </c>
      <c r="AT267" s="238" t="s">
        <v>155</v>
      </c>
      <c r="AU267" s="238" t="s">
        <v>87</v>
      </c>
      <c r="AY267" s="18" t="s">
        <v>149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85</v>
      </c>
      <c r="BK267" s="239">
        <f>ROUND(I267*H267,2)</f>
        <v>0</v>
      </c>
      <c r="BL267" s="18" t="s">
        <v>148</v>
      </c>
      <c r="BM267" s="238" t="s">
        <v>498</v>
      </c>
    </row>
    <row r="268" s="2" customFormat="1">
      <c r="A268" s="39"/>
      <c r="B268" s="40"/>
      <c r="C268" s="41"/>
      <c r="D268" s="240" t="s">
        <v>162</v>
      </c>
      <c r="E268" s="41"/>
      <c r="F268" s="241" t="s">
        <v>499</v>
      </c>
      <c r="G268" s="41"/>
      <c r="H268" s="41"/>
      <c r="I268" s="242"/>
      <c r="J268" s="41"/>
      <c r="K268" s="41"/>
      <c r="L268" s="45"/>
      <c r="M268" s="243"/>
      <c r="N268" s="244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162</v>
      </c>
      <c r="AU268" s="18" t="s">
        <v>87</v>
      </c>
    </row>
    <row r="269" s="13" customFormat="1">
      <c r="A269" s="13"/>
      <c r="B269" s="245"/>
      <c r="C269" s="246"/>
      <c r="D269" s="240" t="s">
        <v>163</v>
      </c>
      <c r="E269" s="247" t="s">
        <v>1</v>
      </c>
      <c r="F269" s="248" t="s">
        <v>500</v>
      </c>
      <c r="G269" s="246"/>
      <c r="H269" s="247" t="s">
        <v>1</v>
      </c>
      <c r="I269" s="249"/>
      <c r="J269" s="246"/>
      <c r="K269" s="246"/>
      <c r="L269" s="250"/>
      <c r="M269" s="251"/>
      <c r="N269" s="252"/>
      <c r="O269" s="252"/>
      <c r="P269" s="252"/>
      <c r="Q269" s="252"/>
      <c r="R269" s="252"/>
      <c r="S269" s="252"/>
      <c r="T269" s="25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4" t="s">
        <v>163</v>
      </c>
      <c r="AU269" s="254" t="s">
        <v>87</v>
      </c>
      <c r="AV269" s="13" t="s">
        <v>85</v>
      </c>
      <c r="AW269" s="13" t="s">
        <v>33</v>
      </c>
      <c r="AX269" s="13" t="s">
        <v>77</v>
      </c>
      <c r="AY269" s="254" t="s">
        <v>149</v>
      </c>
    </row>
    <row r="270" s="14" customFormat="1">
      <c r="A270" s="14"/>
      <c r="B270" s="255"/>
      <c r="C270" s="256"/>
      <c r="D270" s="240" t="s">
        <v>163</v>
      </c>
      <c r="E270" s="257" t="s">
        <v>1</v>
      </c>
      <c r="F270" s="258" t="s">
        <v>501</v>
      </c>
      <c r="G270" s="256"/>
      <c r="H270" s="259">
        <v>0.60899999999999999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5" t="s">
        <v>163</v>
      </c>
      <c r="AU270" s="265" t="s">
        <v>87</v>
      </c>
      <c r="AV270" s="14" t="s">
        <v>87</v>
      </c>
      <c r="AW270" s="14" t="s">
        <v>33</v>
      </c>
      <c r="AX270" s="14" t="s">
        <v>85</v>
      </c>
      <c r="AY270" s="265" t="s">
        <v>149</v>
      </c>
    </row>
    <row r="271" s="12" customFormat="1" ht="22.8" customHeight="1">
      <c r="A271" s="12"/>
      <c r="B271" s="211"/>
      <c r="C271" s="212"/>
      <c r="D271" s="213" t="s">
        <v>76</v>
      </c>
      <c r="E271" s="225" t="s">
        <v>87</v>
      </c>
      <c r="F271" s="225" t="s">
        <v>502</v>
      </c>
      <c r="G271" s="212"/>
      <c r="H271" s="212"/>
      <c r="I271" s="215"/>
      <c r="J271" s="226">
        <f>BK271</f>
        <v>0</v>
      </c>
      <c r="K271" s="212"/>
      <c r="L271" s="217"/>
      <c r="M271" s="218"/>
      <c r="N271" s="219"/>
      <c r="O271" s="219"/>
      <c r="P271" s="220">
        <f>SUM(P272:P281)</f>
        <v>0</v>
      </c>
      <c r="Q271" s="219"/>
      <c r="R271" s="220">
        <f>SUM(R272:R281)</f>
        <v>13.755168000000001</v>
      </c>
      <c r="S271" s="219"/>
      <c r="T271" s="221">
        <f>SUM(T272:T281)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2" t="s">
        <v>85</v>
      </c>
      <c r="AT271" s="223" t="s">
        <v>76</v>
      </c>
      <c r="AU271" s="223" t="s">
        <v>85</v>
      </c>
      <c r="AY271" s="222" t="s">
        <v>149</v>
      </c>
      <c r="BK271" s="224">
        <f>SUM(BK272:BK281)</f>
        <v>0</v>
      </c>
    </row>
    <row r="272" s="2" customFormat="1" ht="16.5" customHeight="1">
      <c r="A272" s="39"/>
      <c r="B272" s="40"/>
      <c r="C272" s="227" t="s">
        <v>503</v>
      </c>
      <c r="D272" s="227" t="s">
        <v>155</v>
      </c>
      <c r="E272" s="228" t="s">
        <v>504</v>
      </c>
      <c r="F272" s="229" t="s">
        <v>505</v>
      </c>
      <c r="G272" s="230" t="s">
        <v>319</v>
      </c>
      <c r="H272" s="231">
        <v>10.08</v>
      </c>
      <c r="I272" s="232"/>
      <c r="J272" s="233">
        <f>ROUND(I272*H272,2)</f>
        <v>0</v>
      </c>
      <c r="K272" s="229" t="s">
        <v>159</v>
      </c>
      <c r="L272" s="45"/>
      <c r="M272" s="234" t="s">
        <v>1</v>
      </c>
      <c r="N272" s="235" t="s">
        <v>42</v>
      </c>
      <c r="O272" s="92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148</v>
      </c>
      <c r="AT272" s="238" t="s">
        <v>155</v>
      </c>
      <c r="AU272" s="238" t="s">
        <v>87</v>
      </c>
      <c r="AY272" s="18" t="s">
        <v>149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85</v>
      </c>
      <c r="BK272" s="239">
        <f>ROUND(I272*H272,2)</f>
        <v>0</v>
      </c>
      <c r="BL272" s="18" t="s">
        <v>148</v>
      </c>
      <c r="BM272" s="238" t="s">
        <v>506</v>
      </c>
    </row>
    <row r="273" s="2" customFormat="1">
      <c r="A273" s="39"/>
      <c r="B273" s="40"/>
      <c r="C273" s="41"/>
      <c r="D273" s="240" t="s">
        <v>162</v>
      </c>
      <c r="E273" s="41"/>
      <c r="F273" s="241" t="s">
        <v>507</v>
      </c>
      <c r="G273" s="41"/>
      <c r="H273" s="41"/>
      <c r="I273" s="242"/>
      <c r="J273" s="41"/>
      <c r="K273" s="41"/>
      <c r="L273" s="45"/>
      <c r="M273" s="243"/>
      <c r="N273" s="244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162</v>
      </c>
      <c r="AU273" s="18" t="s">
        <v>87</v>
      </c>
    </row>
    <row r="274" s="14" customFormat="1">
      <c r="A274" s="14"/>
      <c r="B274" s="255"/>
      <c r="C274" s="256"/>
      <c r="D274" s="240" t="s">
        <v>163</v>
      </c>
      <c r="E274" s="257" t="s">
        <v>1</v>
      </c>
      <c r="F274" s="258" t="s">
        <v>508</v>
      </c>
      <c r="G274" s="256"/>
      <c r="H274" s="259">
        <v>16.800000000000001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5" t="s">
        <v>163</v>
      </c>
      <c r="AU274" s="265" t="s">
        <v>87</v>
      </c>
      <c r="AV274" s="14" t="s">
        <v>87</v>
      </c>
      <c r="AW274" s="14" t="s">
        <v>33</v>
      </c>
      <c r="AX274" s="14" t="s">
        <v>77</v>
      </c>
      <c r="AY274" s="265" t="s">
        <v>149</v>
      </c>
    </row>
    <row r="275" s="13" customFormat="1">
      <c r="A275" s="13"/>
      <c r="B275" s="245"/>
      <c r="C275" s="246"/>
      <c r="D275" s="240" t="s">
        <v>163</v>
      </c>
      <c r="E275" s="247" t="s">
        <v>1</v>
      </c>
      <c r="F275" s="248" t="s">
        <v>509</v>
      </c>
      <c r="G275" s="246"/>
      <c r="H275" s="247" t="s">
        <v>1</v>
      </c>
      <c r="I275" s="249"/>
      <c r="J275" s="246"/>
      <c r="K275" s="246"/>
      <c r="L275" s="250"/>
      <c r="M275" s="251"/>
      <c r="N275" s="252"/>
      <c r="O275" s="252"/>
      <c r="P275" s="252"/>
      <c r="Q275" s="252"/>
      <c r="R275" s="252"/>
      <c r="S275" s="252"/>
      <c r="T275" s="25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4" t="s">
        <v>163</v>
      </c>
      <c r="AU275" s="254" t="s">
        <v>87</v>
      </c>
      <c r="AV275" s="13" t="s">
        <v>85</v>
      </c>
      <c r="AW275" s="13" t="s">
        <v>33</v>
      </c>
      <c r="AX275" s="13" t="s">
        <v>77</v>
      </c>
      <c r="AY275" s="254" t="s">
        <v>149</v>
      </c>
    </row>
    <row r="276" s="14" customFormat="1">
      <c r="A276" s="14"/>
      <c r="B276" s="255"/>
      <c r="C276" s="256"/>
      <c r="D276" s="240" t="s">
        <v>163</v>
      </c>
      <c r="E276" s="257" t="s">
        <v>1</v>
      </c>
      <c r="F276" s="258" t="s">
        <v>510</v>
      </c>
      <c r="G276" s="256"/>
      <c r="H276" s="259">
        <v>-6.7199999999999998</v>
      </c>
      <c r="I276" s="260"/>
      <c r="J276" s="256"/>
      <c r="K276" s="256"/>
      <c r="L276" s="261"/>
      <c r="M276" s="262"/>
      <c r="N276" s="263"/>
      <c r="O276" s="263"/>
      <c r="P276" s="263"/>
      <c r="Q276" s="263"/>
      <c r="R276" s="263"/>
      <c r="S276" s="263"/>
      <c r="T276" s="26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5" t="s">
        <v>163</v>
      </c>
      <c r="AU276" s="265" t="s">
        <v>87</v>
      </c>
      <c r="AV276" s="14" t="s">
        <v>87</v>
      </c>
      <c r="AW276" s="14" t="s">
        <v>33</v>
      </c>
      <c r="AX276" s="14" t="s">
        <v>77</v>
      </c>
      <c r="AY276" s="265" t="s">
        <v>149</v>
      </c>
    </row>
    <row r="277" s="15" customFormat="1">
      <c r="A277" s="15"/>
      <c r="B277" s="269"/>
      <c r="C277" s="270"/>
      <c r="D277" s="240" t="s">
        <v>163</v>
      </c>
      <c r="E277" s="271" t="s">
        <v>1</v>
      </c>
      <c r="F277" s="272" t="s">
        <v>290</v>
      </c>
      <c r="G277" s="270"/>
      <c r="H277" s="273">
        <v>10.08</v>
      </c>
      <c r="I277" s="274"/>
      <c r="J277" s="270"/>
      <c r="K277" s="270"/>
      <c r="L277" s="275"/>
      <c r="M277" s="276"/>
      <c r="N277" s="277"/>
      <c r="O277" s="277"/>
      <c r="P277" s="277"/>
      <c r="Q277" s="277"/>
      <c r="R277" s="277"/>
      <c r="S277" s="277"/>
      <c r="T277" s="27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9" t="s">
        <v>163</v>
      </c>
      <c r="AU277" s="279" t="s">
        <v>87</v>
      </c>
      <c r="AV277" s="15" t="s">
        <v>148</v>
      </c>
      <c r="AW277" s="15" t="s">
        <v>33</v>
      </c>
      <c r="AX277" s="15" t="s">
        <v>85</v>
      </c>
      <c r="AY277" s="279" t="s">
        <v>149</v>
      </c>
    </row>
    <row r="278" s="2" customFormat="1" ht="24.15" customHeight="1">
      <c r="A278" s="39"/>
      <c r="B278" s="40"/>
      <c r="C278" s="227" t="s">
        <v>511</v>
      </c>
      <c r="D278" s="227" t="s">
        <v>155</v>
      </c>
      <c r="E278" s="228" t="s">
        <v>512</v>
      </c>
      <c r="F278" s="229" t="s">
        <v>513</v>
      </c>
      <c r="G278" s="230" t="s">
        <v>303</v>
      </c>
      <c r="H278" s="231">
        <v>67.200000000000003</v>
      </c>
      <c r="I278" s="232"/>
      <c r="J278" s="233">
        <f>ROUND(I278*H278,2)</f>
        <v>0</v>
      </c>
      <c r="K278" s="229" t="s">
        <v>159</v>
      </c>
      <c r="L278" s="45"/>
      <c r="M278" s="234" t="s">
        <v>1</v>
      </c>
      <c r="N278" s="235" t="s">
        <v>42</v>
      </c>
      <c r="O278" s="92"/>
      <c r="P278" s="236">
        <f>O278*H278</f>
        <v>0</v>
      </c>
      <c r="Q278" s="236">
        <v>0.20469000000000001</v>
      </c>
      <c r="R278" s="236">
        <f>Q278*H278</f>
        <v>13.755168000000001</v>
      </c>
      <c r="S278" s="236">
        <v>0</v>
      </c>
      <c r="T278" s="23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8" t="s">
        <v>148</v>
      </c>
      <c r="AT278" s="238" t="s">
        <v>155</v>
      </c>
      <c r="AU278" s="238" t="s">
        <v>87</v>
      </c>
      <c r="AY278" s="18" t="s">
        <v>149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8" t="s">
        <v>85</v>
      </c>
      <c r="BK278" s="239">
        <f>ROUND(I278*H278,2)</f>
        <v>0</v>
      </c>
      <c r="BL278" s="18" t="s">
        <v>148</v>
      </c>
      <c r="BM278" s="238" t="s">
        <v>514</v>
      </c>
    </row>
    <row r="279" s="2" customFormat="1">
      <c r="A279" s="39"/>
      <c r="B279" s="40"/>
      <c r="C279" s="41"/>
      <c r="D279" s="240" t="s">
        <v>162</v>
      </c>
      <c r="E279" s="41"/>
      <c r="F279" s="241" t="s">
        <v>515</v>
      </c>
      <c r="G279" s="41"/>
      <c r="H279" s="41"/>
      <c r="I279" s="242"/>
      <c r="J279" s="41"/>
      <c r="K279" s="41"/>
      <c r="L279" s="45"/>
      <c r="M279" s="243"/>
      <c r="N279" s="244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162</v>
      </c>
      <c r="AU279" s="18" t="s">
        <v>87</v>
      </c>
    </row>
    <row r="280" s="14" customFormat="1">
      <c r="A280" s="14"/>
      <c r="B280" s="255"/>
      <c r="C280" s="256"/>
      <c r="D280" s="240" t="s">
        <v>163</v>
      </c>
      <c r="E280" s="257" t="s">
        <v>1</v>
      </c>
      <c r="F280" s="258" t="s">
        <v>516</v>
      </c>
      <c r="G280" s="256"/>
      <c r="H280" s="259">
        <v>67.200000000000003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5" t="s">
        <v>163</v>
      </c>
      <c r="AU280" s="265" t="s">
        <v>87</v>
      </c>
      <c r="AV280" s="14" t="s">
        <v>87</v>
      </c>
      <c r="AW280" s="14" t="s">
        <v>33</v>
      </c>
      <c r="AX280" s="14" t="s">
        <v>85</v>
      </c>
      <c r="AY280" s="265" t="s">
        <v>149</v>
      </c>
    </row>
    <row r="281" s="13" customFormat="1">
      <c r="A281" s="13"/>
      <c r="B281" s="245"/>
      <c r="C281" s="246"/>
      <c r="D281" s="240" t="s">
        <v>163</v>
      </c>
      <c r="E281" s="247" t="s">
        <v>1</v>
      </c>
      <c r="F281" s="248" t="s">
        <v>517</v>
      </c>
      <c r="G281" s="246"/>
      <c r="H281" s="247" t="s">
        <v>1</v>
      </c>
      <c r="I281" s="249"/>
      <c r="J281" s="246"/>
      <c r="K281" s="246"/>
      <c r="L281" s="250"/>
      <c r="M281" s="251"/>
      <c r="N281" s="252"/>
      <c r="O281" s="252"/>
      <c r="P281" s="252"/>
      <c r="Q281" s="252"/>
      <c r="R281" s="252"/>
      <c r="S281" s="252"/>
      <c r="T281" s="25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4" t="s">
        <v>163</v>
      </c>
      <c r="AU281" s="254" t="s">
        <v>87</v>
      </c>
      <c r="AV281" s="13" t="s">
        <v>85</v>
      </c>
      <c r="AW281" s="13" t="s">
        <v>33</v>
      </c>
      <c r="AX281" s="13" t="s">
        <v>77</v>
      </c>
      <c r="AY281" s="254" t="s">
        <v>149</v>
      </c>
    </row>
    <row r="282" s="12" customFormat="1" ht="22.8" customHeight="1">
      <c r="A282" s="12"/>
      <c r="B282" s="211"/>
      <c r="C282" s="212"/>
      <c r="D282" s="213" t="s">
        <v>76</v>
      </c>
      <c r="E282" s="225" t="s">
        <v>148</v>
      </c>
      <c r="F282" s="225" t="s">
        <v>518</v>
      </c>
      <c r="G282" s="212"/>
      <c r="H282" s="212"/>
      <c r="I282" s="215"/>
      <c r="J282" s="226">
        <f>BK282</f>
        <v>0</v>
      </c>
      <c r="K282" s="212"/>
      <c r="L282" s="217"/>
      <c r="M282" s="218"/>
      <c r="N282" s="219"/>
      <c r="O282" s="219"/>
      <c r="P282" s="220">
        <f>SUM(P283:P293)</f>
        <v>0</v>
      </c>
      <c r="Q282" s="219"/>
      <c r="R282" s="220">
        <f>SUM(R283:R293)</f>
        <v>0.42072474000000004</v>
      </c>
      <c r="S282" s="219"/>
      <c r="T282" s="221">
        <f>SUM(T283:T293)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22" t="s">
        <v>85</v>
      </c>
      <c r="AT282" s="223" t="s">
        <v>76</v>
      </c>
      <c r="AU282" s="223" t="s">
        <v>85</v>
      </c>
      <c r="AY282" s="222" t="s">
        <v>149</v>
      </c>
      <c r="BK282" s="224">
        <f>SUM(BK283:BK293)</f>
        <v>0</v>
      </c>
    </row>
    <row r="283" s="2" customFormat="1" ht="16.5" customHeight="1">
      <c r="A283" s="39"/>
      <c r="B283" s="40"/>
      <c r="C283" s="227" t="s">
        <v>519</v>
      </c>
      <c r="D283" s="227" t="s">
        <v>155</v>
      </c>
      <c r="E283" s="228" t="s">
        <v>520</v>
      </c>
      <c r="F283" s="229" t="s">
        <v>521</v>
      </c>
      <c r="G283" s="230" t="s">
        <v>319</v>
      </c>
      <c r="H283" s="231">
        <v>0.16200000000000001</v>
      </c>
      <c r="I283" s="232"/>
      <c r="J283" s="233">
        <f>ROUND(I283*H283,2)</f>
        <v>0</v>
      </c>
      <c r="K283" s="229" t="s">
        <v>159</v>
      </c>
      <c r="L283" s="45"/>
      <c r="M283" s="234" t="s">
        <v>1</v>
      </c>
      <c r="N283" s="235" t="s">
        <v>42</v>
      </c>
      <c r="O283" s="92"/>
      <c r="P283" s="236">
        <f>O283*H283</f>
        <v>0</v>
      </c>
      <c r="Q283" s="236">
        <v>1.8907700000000001</v>
      </c>
      <c r="R283" s="236">
        <f>Q283*H283</f>
        <v>0.30630474000000002</v>
      </c>
      <c r="S283" s="236">
        <v>0</v>
      </c>
      <c r="T283" s="23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8" t="s">
        <v>148</v>
      </c>
      <c r="AT283" s="238" t="s">
        <v>155</v>
      </c>
      <c r="AU283" s="238" t="s">
        <v>87</v>
      </c>
      <c r="AY283" s="18" t="s">
        <v>149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8" t="s">
        <v>85</v>
      </c>
      <c r="BK283" s="239">
        <f>ROUND(I283*H283,2)</f>
        <v>0</v>
      </c>
      <c r="BL283" s="18" t="s">
        <v>148</v>
      </c>
      <c r="BM283" s="238" t="s">
        <v>522</v>
      </c>
    </row>
    <row r="284" s="2" customFormat="1">
      <c r="A284" s="39"/>
      <c r="B284" s="40"/>
      <c r="C284" s="41"/>
      <c r="D284" s="240" t="s">
        <v>162</v>
      </c>
      <c r="E284" s="41"/>
      <c r="F284" s="241" t="s">
        <v>523</v>
      </c>
      <c r="G284" s="41"/>
      <c r="H284" s="41"/>
      <c r="I284" s="242"/>
      <c r="J284" s="41"/>
      <c r="K284" s="41"/>
      <c r="L284" s="45"/>
      <c r="M284" s="243"/>
      <c r="N284" s="244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162</v>
      </c>
      <c r="AU284" s="18" t="s">
        <v>87</v>
      </c>
    </row>
    <row r="285" s="13" customFormat="1">
      <c r="A285" s="13"/>
      <c r="B285" s="245"/>
      <c r="C285" s="246"/>
      <c r="D285" s="240" t="s">
        <v>163</v>
      </c>
      <c r="E285" s="247" t="s">
        <v>1</v>
      </c>
      <c r="F285" s="248" t="s">
        <v>524</v>
      </c>
      <c r="G285" s="246"/>
      <c r="H285" s="247" t="s">
        <v>1</v>
      </c>
      <c r="I285" s="249"/>
      <c r="J285" s="246"/>
      <c r="K285" s="246"/>
      <c r="L285" s="250"/>
      <c r="M285" s="251"/>
      <c r="N285" s="252"/>
      <c r="O285" s="252"/>
      <c r="P285" s="252"/>
      <c r="Q285" s="252"/>
      <c r="R285" s="252"/>
      <c r="S285" s="252"/>
      <c r="T285" s="25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4" t="s">
        <v>163</v>
      </c>
      <c r="AU285" s="254" t="s">
        <v>87</v>
      </c>
      <c r="AV285" s="13" t="s">
        <v>85</v>
      </c>
      <c r="AW285" s="13" t="s">
        <v>33</v>
      </c>
      <c r="AX285" s="13" t="s">
        <v>77</v>
      </c>
      <c r="AY285" s="254" t="s">
        <v>149</v>
      </c>
    </row>
    <row r="286" s="14" customFormat="1">
      <c r="A286" s="14"/>
      <c r="B286" s="255"/>
      <c r="C286" s="256"/>
      <c r="D286" s="240" t="s">
        <v>163</v>
      </c>
      <c r="E286" s="257" t="s">
        <v>1</v>
      </c>
      <c r="F286" s="258" t="s">
        <v>525</v>
      </c>
      <c r="G286" s="256"/>
      <c r="H286" s="259">
        <v>0.16200000000000001</v>
      </c>
      <c r="I286" s="260"/>
      <c r="J286" s="256"/>
      <c r="K286" s="256"/>
      <c r="L286" s="261"/>
      <c r="M286" s="262"/>
      <c r="N286" s="263"/>
      <c r="O286" s="263"/>
      <c r="P286" s="263"/>
      <c r="Q286" s="263"/>
      <c r="R286" s="263"/>
      <c r="S286" s="263"/>
      <c r="T286" s="26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5" t="s">
        <v>163</v>
      </c>
      <c r="AU286" s="265" t="s">
        <v>87</v>
      </c>
      <c r="AV286" s="14" t="s">
        <v>87</v>
      </c>
      <c r="AW286" s="14" t="s">
        <v>33</v>
      </c>
      <c r="AX286" s="14" t="s">
        <v>85</v>
      </c>
      <c r="AY286" s="265" t="s">
        <v>149</v>
      </c>
    </row>
    <row r="287" s="2" customFormat="1" ht="16.5" customHeight="1">
      <c r="A287" s="39"/>
      <c r="B287" s="40"/>
      <c r="C287" s="227" t="s">
        <v>526</v>
      </c>
      <c r="D287" s="227" t="s">
        <v>155</v>
      </c>
      <c r="E287" s="228" t="s">
        <v>527</v>
      </c>
      <c r="F287" s="229" t="s">
        <v>528</v>
      </c>
      <c r="G287" s="230" t="s">
        <v>485</v>
      </c>
      <c r="H287" s="231">
        <v>1</v>
      </c>
      <c r="I287" s="232"/>
      <c r="J287" s="233">
        <f>ROUND(I287*H287,2)</f>
        <v>0</v>
      </c>
      <c r="K287" s="229" t="s">
        <v>159</v>
      </c>
      <c r="L287" s="45"/>
      <c r="M287" s="234" t="s">
        <v>1</v>
      </c>
      <c r="N287" s="235" t="s">
        <v>42</v>
      </c>
      <c r="O287" s="92"/>
      <c r="P287" s="236">
        <f>O287*H287</f>
        <v>0</v>
      </c>
      <c r="Q287" s="236">
        <v>0.087419999999999998</v>
      </c>
      <c r="R287" s="236">
        <f>Q287*H287</f>
        <v>0.087419999999999998</v>
      </c>
      <c r="S287" s="236">
        <v>0</v>
      </c>
      <c r="T287" s="23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8" t="s">
        <v>148</v>
      </c>
      <c r="AT287" s="238" t="s">
        <v>155</v>
      </c>
      <c r="AU287" s="238" t="s">
        <v>87</v>
      </c>
      <c r="AY287" s="18" t="s">
        <v>149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8" t="s">
        <v>85</v>
      </c>
      <c r="BK287" s="239">
        <f>ROUND(I287*H287,2)</f>
        <v>0</v>
      </c>
      <c r="BL287" s="18" t="s">
        <v>148</v>
      </c>
      <c r="BM287" s="238" t="s">
        <v>529</v>
      </c>
    </row>
    <row r="288" s="2" customFormat="1">
      <c r="A288" s="39"/>
      <c r="B288" s="40"/>
      <c r="C288" s="41"/>
      <c r="D288" s="240" t="s">
        <v>162</v>
      </c>
      <c r="E288" s="41"/>
      <c r="F288" s="241" t="s">
        <v>530</v>
      </c>
      <c r="G288" s="41"/>
      <c r="H288" s="41"/>
      <c r="I288" s="242"/>
      <c r="J288" s="41"/>
      <c r="K288" s="41"/>
      <c r="L288" s="45"/>
      <c r="M288" s="243"/>
      <c r="N288" s="244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162</v>
      </c>
      <c r="AU288" s="18" t="s">
        <v>87</v>
      </c>
    </row>
    <row r="289" s="13" customFormat="1">
      <c r="A289" s="13"/>
      <c r="B289" s="245"/>
      <c r="C289" s="246"/>
      <c r="D289" s="240" t="s">
        <v>163</v>
      </c>
      <c r="E289" s="247" t="s">
        <v>1</v>
      </c>
      <c r="F289" s="248" t="s">
        <v>531</v>
      </c>
      <c r="G289" s="246"/>
      <c r="H289" s="247" t="s">
        <v>1</v>
      </c>
      <c r="I289" s="249"/>
      <c r="J289" s="246"/>
      <c r="K289" s="246"/>
      <c r="L289" s="250"/>
      <c r="M289" s="251"/>
      <c r="N289" s="252"/>
      <c r="O289" s="252"/>
      <c r="P289" s="252"/>
      <c r="Q289" s="252"/>
      <c r="R289" s="252"/>
      <c r="S289" s="252"/>
      <c r="T289" s="25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4" t="s">
        <v>163</v>
      </c>
      <c r="AU289" s="254" t="s">
        <v>87</v>
      </c>
      <c r="AV289" s="13" t="s">
        <v>85</v>
      </c>
      <c r="AW289" s="13" t="s">
        <v>33</v>
      </c>
      <c r="AX289" s="13" t="s">
        <v>77</v>
      </c>
      <c r="AY289" s="254" t="s">
        <v>149</v>
      </c>
    </row>
    <row r="290" s="14" customFormat="1">
      <c r="A290" s="14"/>
      <c r="B290" s="255"/>
      <c r="C290" s="256"/>
      <c r="D290" s="240" t="s">
        <v>163</v>
      </c>
      <c r="E290" s="257" t="s">
        <v>1</v>
      </c>
      <c r="F290" s="258" t="s">
        <v>532</v>
      </c>
      <c r="G290" s="256"/>
      <c r="H290" s="259">
        <v>1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5" t="s">
        <v>163</v>
      </c>
      <c r="AU290" s="265" t="s">
        <v>87</v>
      </c>
      <c r="AV290" s="14" t="s">
        <v>87</v>
      </c>
      <c r="AW290" s="14" t="s">
        <v>33</v>
      </c>
      <c r="AX290" s="14" t="s">
        <v>85</v>
      </c>
      <c r="AY290" s="265" t="s">
        <v>149</v>
      </c>
    </row>
    <row r="291" s="2" customFormat="1" ht="16.5" customHeight="1">
      <c r="A291" s="39"/>
      <c r="B291" s="40"/>
      <c r="C291" s="280" t="s">
        <v>533</v>
      </c>
      <c r="D291" s="280" t="s">
        <v>398</v>
      </c>
      <c r="E291" s="281" t="s">
        <v>534</v>
      </c>
      <c r="F291" s="282" t="s">
        <v>535</v>
      </c>
      <c r="G291" s="283" t="s">
        <v>485</v>
      </c>
      <c r="H291" s="284">
        <v>1</v>
      </c>
      <c r="I291" s="285"/>
      <c r="J291" s="286">
        <f>ROUND(I291*H291,2)</f>
        <v>0</v>
      </c>
      <c r="K291" s="282" t="s">
        <v>159</v>
      </c>
      <c r="L291" s="287"/>
      <c r="M291" s="288" t="s">
        <v>1</v>
      </c>
      <c r="N291" s="289" t="s">
        <v>42</v>
      </c>
      <c r="O291" s="92"/>
      <c r="P291" s="236">
        <f>O291*H291</f>
        <v>0</v>
      </c>
      <c r="Q291" s="236">
        <v>0.027</v>
      </c>
      <c r="R291" s="236">
        <f>Q291*H291</f>
        <v>0.027</v>
      </c>
      <c r="S291" s="236">
        <v>0</v>
      </c>
      <c r="T291" s="23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8" t="s">
        <v>197</v>
      </c>
      <c r="AT291" s="238" t="s">
        <v>398</v>
      </c>
      <c r="AU291" s="238" t="s">
        <v>87</v>
      </c>
      <c r="AY291" s="18" t="s">
        <v>149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8" t="s">
        <v>85</v>
      </c>
      <c r="BK291" s="239">
        <f>ROUND(I291*H291,2)</f>
        <v>0</v>
      </c>
      <c r="BL291" s="18" t="s">
        <v>148</v>
      </c>
      <c r="BM291" s="238" t="s">
        <v>536</v>
      </c>
    </row>
    <row r="292" s="2" customFormat="1">
      <c r="A292" s="39"/>
      <c r="B292" s="40"/>
      <c r="C292" s="41"/>
      <c r="D292" s="240" t="s">
        <v>162</v>
      </c>
      <c r="E292" s="41"/>
      <c r="F292" s="241" t="s">
        <v>535</v>
      </c>
      <c r="G292" s="41"/>
      <c r="H292" s="41"/>
      <c r="I292" s="242"/>
      <c r="J292" s="41"/>
      <c r="K292" s="41"/>
      <c r="L292" s="45"/>
      <c r="M292" s="243"/>
      <c r="N292" s="244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162</v>
      </c>
      <c r="AU292" s="18" t="s">
        <v>87</v>
      </c>
    </row>
    <row r="293" s="14" customFormat="1">
      <c r="A293" s="14"/>
      <c r="B293" s="255"/>
      <c r="C293" s="256"/>
      <c r="D293" s="240" t="s">
        <v>163</v>
      </c>
      <c r="E293" s="257" t="s">
        <v>1</v>
      </c>
      <c r="F293" s="258" t="s">
        <v>537</v>
      </c>
      <c r="G293" s="256"/>
      <c r="H293" s="259">
        <v>1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5" t="s">
        <v>163</v>
      </c>
      <c r="AU293" s="265" t="s">
        <v>87</v>
      </c>
      <c r="AV293" s="14" t="s">
        <v>87</v>
      </c>
      <c r="AW293" s="14" t="s">
        <v>33</v>
      </c>
      <c r="AX293" s="14" t="s">
        <v>85</v>
      </c>
      <c r="AY293" s="265" t="s">
        <v>149</v>
      </c>
    </row>
    <row r="294" s="12" customFormat="1" ht="22.8" customHeight="1">
      <c r="A294" s="12"/>
      <c r="B294" s="211"/>
      <c r="C294" s="212"/>
      <c r="D294" s="213" t="s">
        <v>76</v>
      </c>
      <c r="E294" s="225" t="s">
        <v>152</v>
      </c>
      <c r="F294" s="225" t="s">
        <v>538</v>
      </c>
      <c r="G294" s="212"/>
      <c r="H294" s="212"/>
      <c r="I294" s="215"/>
      <c r="J294" s="226">
        <f>BK294</f>
        <v>0</v>
      </c>
      <c r="K294" s="212"/>
      <c r="L294" s="217"/>
      <c r="M294" s="218"/>
      <c r="N294" s="219"/>
      <c r="O294" s="219"/>
      <c r="P294" s="220">
        <f>SUM(P295:P341)</f>
        <v>0</v>
      </c>
      <c r="Q294" s="219"/>
      <c r="R294" s="220">
        <f>SUM(R295:R341)</f>
        <v>38.491172000000006</v>
      </c>
      <c r="S294" s="219"/>
      <c r="T294" s="221">
        <f>SUM(T295:T341)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2" t="s">
        <v>85</v>
      </c>
      <c r="AT294" s="223" t="s">
        <v>76</v>
      </c>
      <c r="AU294" s="223" t="s">
        <v>85</v>
      </c>
      <c r="AY294" s="222" t="s">
        <v>149</v>
      </c>
      <c r="BK294" s="224">
        <f>SUM(BK295:BK341)</f>
        <v>0</v>
      </c>
    </row>
    <row r="295" s="2" customFormat="1" ht="16.5" customHeight="1">
      <c r="A295" s="39"/>
      <c r="B295" s="40"/>
      <c r="C295" s="227" t="s">
        <v>539</v>
      </c>
      <c r="D295" s="227" t="s">
        <v>155</v>
      </c>
      <c r="E295" s="228" t="s">
        <v>540</v>
      </c>
      <c r="F295" s="229" t="s">
        <v>541</v>
      </c>
      <c r="G295" s="230" t="s">
        <v>274</v>
      </c>
      <c r="H295" s="231">
        <v>327.22000000000003</v>
      </c>
      <c r="I295" s="232"/>
      <c r="J295" s="233">
        <f>ROUND(I295*H295,2)</f>
        <v>0</v>
      </c>
      <c r="K295" s="229" t="s">
        <v>159</v>
      </c>
      <c r="L295" s="45"/>
      <c r="M295" s="234" t="s">
        <v>1</v>
      </c>
      <c r="N295" s="235" t="s">
        <v>42</v>
      </c>
      <c r="O295" s="92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148</v>
      </c>
      <c r="AT295" s="238" t="s">
        <v>155</v>
      </c>
      <c r="AU295" s="238" t="s">
        <v>87</v>
      </c>
      <c r="AY295" s="18" t="s">
        <v>149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85</v>
      </c>
      <c r="BK295" s="239">
        <f>ROUND(I295*H295,2)</f>
        <v>0</v>
      </c>
      <c r="BL295" s="18" t="s">
        <v>148</v>
      </c>
      <c r="BM295" s="238" t="s">
        <v>542</v>
      </c>
    </row>
    <row r="296" s="2" customFormat="1">
      <c r="A296" s="39"/>
      <c r="B296" s="40"/>
      <c r="C296" s="41"/>
      <c r="D296" s="240" t="s">
        <v>162</v>
      </c>
      <c r="E296" s="41"/>
      <c r="F296" s="241" t="s">
        <v>543</v>
      </c>
      <c r="G296" s="41"/>
      <c r="H296" s="41"/>
      <c r="I296" s="242"/>
      <c r="J296" s="41"/>
      <c r="K296" s="41"/>
      <c r="L296" s="45"/>
      <c r="M296" s="243"/>
      <c r="N296" s="244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162</v>
      </c>
      <c r="AU296" s="18" t="s">
        <v>87</v>
      </c>
    </row>
    <row r="297" s="13" customFormat="1">
      <c r="A297" s="13"/>
      <c r="B297" s="245"/>
      <c r="C297" s="246"/>
      <c r="D297" s="240" t="s">
        <v>163</v>
      </c>
      <c r="E297" s="247" t="s">
        <v>1</v>
      </c>
      <c r="F297" s="248" t="s">
        <v>544</v>
      </c>
      <c r="G297" s="246"/>
      <c r="H297" s="247" t="s">
        <v>1</v>
      </c>
      <c r="I297" s="249"/>
      <c r="J297" s="246"/>
      <c r="K297" s="246"/>
      <c r="L297" s="250"/>
      <c r="M297" s="251"/>
      <c r="N297" s="252"/>
      <c r="O297" s="252"/>
      <c r="P297" s="252"/>
      <c r="Q297" s="252"/>
      <c r="R297" s="252"/>
      <c r="S297" s="252"/>
      <c r="T297" s="25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4" t="s">
        <v>163</v>
      </c>
      <c r="AU297" s="254" t="s">
        <v>87</v>
      </c>
      <c r="AV297" s="13" t="s">
        <v>85</v>
      </c>
      <c r="AW297" s="13" t="s">
        <v>33</v>
      </c>
      <c r="AX297" s="13" t="s">
        <v>77</v>
      </c>
      <c r="AY297" s="254" t="s">
        <v>149</v>
      </c>
    </row>
    <row r="298" s="14" customFormat="1">
      <c r="A298" s="14"/>
      <c r="B298" s="255"/>
      <c r="C298" s="256"/>
      <c r="D298" s="240" t="s">
        <v>163</v>
      </c>
      <c r="E298" s="257" t="s">
        <v>1</v>
      </c>
      <c r="F298" s="258" t="s">
        <v>545</v>
      </c>
      <c r="G298" s="256"/>
      <c r="H298" s="259">
        <v>306.10000000000002</v>
      </c>
      <c r="I298" s="260"/>
      <c r="J298" s="256"/>
      <c r="K298" s="256"/>
      <c r="L298" s="261"/>
      <c r="M298" s="262"/>
      <c r="N298" s="263"/>
      <c r="O298" s="263"/>
      <c r="P298" s="263"/>
      <c r="Q298" s="263"/>
      <c r="R298" s="263"/>
      <c r="S298" s="263"/>
      <c r="T298" s="26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5" t="s">
        <v>163</v>
      </c>
      <c r="AU298" s="265" t="s">
        <v>87</v>
      </c>
      <c r="AV298" s="14" t="s">
        <v>87</v>
      </c>
      <c r="AW298" s="14" t="s">
        <v>33</v>
      </c>
      <c r="AX298" s="14" t="s">
        <v>77</v>
      </c>
      <c r="AY298" s="265" t="s">
        <v>149</v>
      </c>
    </row>
    <row r="299" s="14" customFormat="1">
      <c r="A299" s="14"/>
      <c r="B299" s="255"/>
      <c r="C299" s="256"/>
      <c r="D299" s="240" t="s">
        <v>163</v>
      </c>
      <c r="E299" s="257" t="s">
        <v>1</v>
      </c>
      <c r="F299" s="258" t="s">
        <v>546</v>
      </c>
      <c r="G299" s="256"/>
      <c r="H299" s="259">
        <v>21.120000000000001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5" t="s">
        <v>163</v>
      </c>
      <c r="AU299" s="265" t="s">
        <v>87</v>
      </c>
      <c r="AV299" s="14" t="s">
        <v>87</v>
      </c>
      <c r="AW299" s="14" t="s">
        <v>33</v>
      </c>
      <c r="AX299" s="14" t="s">
        <v>77</v>
      </c>
      <c r="AY299" s="265" t="s">
        <v>149</v>
      </c>
    </row>
    <row r="300" s="15" customFormat="1">
      <c r="A300" s="15"/>
      <c r="B300" s="269"/>
      <c r="C300" s="270"/>
      <c r="D300" s="240" t="s">
        <v>163</v>
      </c>
      <c r="E300" s="271" t="s">
        <v>1</v>
      </c>
      <c r="F300" s="272" t="s">
        <v>290</v>
      </c>
      <c r="G300" s="270"/>
      <c r="H300" s="273">
        <v>327.22000000000003</v>
      </c>
      <c r="I300" s="274"/>
      <c r="J300" s="270"/>
      <c r="K300" s="270"/>
      <c r="L300" s="275"/>
      <c r="M300" s="276"/>
      <c r="N300" s="277"/>
      <c r="O300" s="277"/>
      <c r="P300" s="277"/>
      <c r="Q300" s="277"/>
      <c r="R300" s="277"/>
      <c r="S300" s="277"/>
      <c r="T300" s="278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9" t="s">
        <v>163</v>
      </c>
      <c r="AU300" s="279" t="s">
        <v>87</v>
      </c>
      <c r="AV300" s="15" t="s">
        <v>148</v>
      </c>
      <c r="AW300" s="15" t="s">
        <v>33</v>
      </c>
      <c r="AX300" s="15" t="s">
        <v>85</v>
      </c>
      <c r="AY300" s="279" t="s">
        <v>149</v>
      </c>
    </row>
    <row r="301" s="2" customFormat="1" ht="16.5" customHeight="1">
      <c r="A301" s="39"/>
      <c r="B301" s="40"/>
      <c r="C301" s="227" t="s">
        <v>547</v>
      </c>
      <c r="D301" s="227" t="s">
        <v>155</v>
      </c>
      <c r="E301" s="228" t="s">
        <v>548</v>
      </c>
      <c r="F301" s="229" t="s">
        <v>549</v>
      </c>
      <c r="G301" s="230" t="s">
        <v>274</v>
      </c>
      <c r="H301" s="231">
        <v>422.33999999999998</v>
      </c>
      <c r="I301" s="232"/>
      <c r="J301" s="233">
        <f>ROUND(I301*H301,2)</f>
        <v>0</v>
      </c>
      <c r="K301" s="229" t="s">
        <v>159</v>
      </c>
      <c r="L301" s="45"/>
      <c r="M301" s="234" t="s">
        <v>1</v>
      </c>
      <c r="N301" s="235" t="s">
        <v>42</v>
      </c>
      <c r="O301" s="92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148</v>
      </c>
      <c r="AT301" s="238" t="s">
        <v>155</v>
      </c>
      <c r="AU301" s="238" t="s">
        <v>87</v>
      </c>
      <c r="AY301" s="18" t="s">
        <v>149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85</v>
      </c>
      <c r="BK301" s="239">
        <f>ROUND(I301*H301,2)</f>
        <v>0</v>
      </c>
      <c r="BL301" s="18" t="s">
        <v>148</v>
      </c>
      <c r="BM301" s="238" t="s">
        <v>550</v>
      </c>
    </row>
    <row r="302" s="2" customFormat="1">
      <c r="A302" s="39"/>
      <c r="B302" s="40"/>
      <c r="C302" s="41"/>
      <c r="D302" s="240" t="s">
        <v>162</v>
      </c>
      <c r="E302" s="41"/>
      <c r="F302" s="241" t="s">
        <v>551</v>
      </c>
      <c r="G302" s="41"/>
      <c r="H302" s="41"/>
      <c r="I302" s="242"/>
      <c r="J302" s="41"/>
      <c r="K302" s="41"/>
      <c r="L302" s="45"/>
      <c r="M302" s="243"/>
      <c r="N302" s="244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162</v>
      </c>
      <c r="AU302" s="18" t="s">
        <v>87</v>
      </c>
    </row>
    <row r="303" s="13" customFormat="1">
      <c r="A303" s="13"/>
      <c r="B303" s="245"/>
      <c r="C303" s="246"/>
      <c r="D303" s="240" t="s">
        <v>163</v>
      </c>
      <c r="E303" s="247" t="s">
        <v>1</v>
      </c>
      <c r="F303" s="248" t="s">
        <v>552</v>
      </c>
      <c r="G303" s="246"/>
      <c r="H303" s="247" t="s">
        <v>1</v>
      </c>
      <c r="I303" s="249"/>
      <c r="J303" s="246"/>
      <c r="K303" s="246"/>
      <c r="L303" s="250"/>
      <c r="M303" s="251"/>
      <c r="N303" s="252"/>
      <c r="O303" s="252"/>
      <c r="P303" s="252"/>
      <c r="Q303" s="252"/>
      <c r="R303" s="252"/>
      <c r="S303" s="252"/>
      <c r="T303" s="25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4" t="s">
        <v>163</v>
      </c>
      <c r="AU303" s="254" t="s">
        <v>87</v>
      </c>
      <c r="AV303" s="13" t="s">
        <v>85</v>
      </c>
      <c r="AW303" s="13" t="s">
        <v>33</v>
      </c>
      <c r="AX303" s="13" t="s">
        <v>77</v>
      </c>
      <c r="AY303" s="254" t="s">
        <v>149</v>
      </c>
    </row>
    <row r="304" s="14" customFormat="1">
      <c r="A304" s="14"/>
      <c r="B304" s="255"/>
      <c r="C304" s="256"/>
      <c r="D304" s="240" t="s">
        <v>163</v>
      </c>
      <c r="E304" s="257" t="s">
        <v>1</v>
      </c>
      <c r="F304" s="258" t="s">
        <v>553</v>
      </c>
      <c r="G304" s="256"/>
      <c r="H304" s="259">
        <v>103.7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5" t="s">
        <v>163</v>
      </c>
      <c r="AU304" s="265" t="s">
        <v>87</v>
      </c>
      <c r="AV304" s="14" t="s">
        <v>87</v>
      </c>
      <c r="AW304" s="14" t="s">
        <v>33</v>
      </c>
      <c r="AX304" s="14" t="s">
        <v>77</v>
      </c>
      <c r="AY304" s="265" t="s">
        <v>149</v>
      </c>
    </row>
    <row r="305" s="14" customFormat="1">
      <c r="A305" s="14"/>
      <c r="B305" s="255"/>
      <c r="C305" s="256"/>
      <c r="D305" s="240" t="s">
        <v>163</v>
      </c>
      <c r="E305" s="257" t="s">
        <v>1</v>
      </c>
      <c r="F305" s="258" t="s">
        <v>545</v>
      </c>
      <c r="G305" s="256"/>
      <c r="H305" s="259">
        <v>306.10000000000002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5" t="s">
        <v>163</v>
      </c>
      <c r="AU305" s="265" t="s">
        <v>87</v>
      </c>
      <c r="AV305" s="14" t="s">
        <v>87</v>
      </c>
      <c r="AW305" s="14" t="s">
        <v>33</v>
      </c>
      <c r="AX305" s="14" t="s">
        <v>77</v>
      </c>
      <c r="AY305" s="265" t="s">
        <v>149</v>
      </c>
    </row>
    <row r="306" s="14" customFormat="1">
      <c r="A306" s="14"/>
      <c r="B306" s="255"/>
      <c r="C306" s="256"/>
      <c r="D306" s="240" t="s">
        <v>163</v>
      </c>
      <c r="E306" s="257" t="s">
        <v>1</v>
      </c>
      <c r="F306" s="258" t="s">
        <v>554</v>
      </c>
      <c r="G306" s="256"/>
      <c r="H306" s="259">
        <v>12.539999999999999</v>
      </c>
      <c r="I306" s="260"/>
      <c r="J306" s="256"/>
      <c r="K306" s="256"/>
      <c r="L306" s="261"/>
      <c r="M306" s="262"/>
      <c r="N306" s="263"/>
      <c r="O306" s="263"/>
      <c r="P306" s="263"/>
      <c r="Q306" s="263"/>
      <c r="R306" s="263"/>
      <c r="S306" s="263"/>
      <c r="T306" s="26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5" t="s">
        <v>163</v>
      </c>
      <c r="AU306" s="265" t="s">
        <v>87</v>
      </c>
      <c r="AV306" s="14" t="s">
        <v>87</v>
      </c>
      <c r="AW306" s="14" t="s">
        <v>33</v>
      </c>
      <c r="AX306" s="14" t="s">
        <v>77</v>
      </c>
      <c r="AY306" s="265" t="s">
        <v>149</v>
      </c>
    </row>
    <row r="307" s="15" customFormat="1">
      <c r="A307" s="15"/>
      <c r="B307" s="269"/>
      <c r="C307" s="270"/>
      <c r="D307" s="240" t="s">
        <v>163</v>
      </c>
      <c r="E307" s="271" t="s">
        <v>1</v>
      </c>
      <c r="F307" s="272" t="s">
        <v>290</v>
      </c>
      <c r="G307" s="270"/>
      <c r="H307" s="273">
        <v>422.34000000000003</v>
      </c>
      <c r="I307" s="274"/>
      <c r="J307" s="270"/>
      <c r="K307" s="270"/>
      <c r="L307" s="275"/>
      <c r="M307" s="276"/>
      <c r="N307" s="277"/>
      <c r="O307" s="277"/>
      <c r="P307" s="277"/>
      <c r="Q307" s="277"/>
      <c r="R307" s="277"/>
      <c r="S307" s="277"/>
      <c r="T307" s="278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9" t="s">
        <v>163</v>
      </c>
      <c r="AU307" s="279" t="s">
        <v>87</v>
      </c>
      <c r="AV307" s="15" t="s">
        <v>148</v>
      </c>
      <c r="AW307" s="15" t="s">
        <v>33</v>
      </c>
      <c r="AX307" s="15" t="s">
        <v>85</v>
      </c>
      <c r="AY307" s="279" t="s">
        <v>149</v>
      </c>
    </row>
    <row r="308" s="2" customFormat="1" ht="16.5" customHeight="1">
      <c r="A308" s="39"/>
      <c r="B308" s="40"/>
      <c r="C308" s="227" t="s">
        <v>555</v>
      </c>
      <c r="D308" s="227" t="s">
        <v>155</v>
      </c>
      <c r="E308" s="228" t="s">
        <v>556</v>
      </c>
      <c r="F308" s="229" t="s">
        <v>557</v>
      </c>
      <c r="G308" s="230" t="s">
        <v>274</v>
      </c>
      <c r="H308" s="231">
        <v>309.39999999999998</v>
      </c>
      <c r="I308" s="232"/>
      <c r="J308" s="233">
        <f>ROUND(I308*H308,2)</f>
        <v>0</v>
      </c>
      <c r="K308" s="229" t="s">
        <v>159</v>
      </c>
      <c r="L308" s="45"/>
      <c r="M308" s="234" t="s">
        <v>1</v>
      </c>
      <c r="N308" s="235" t="s">
        <v>42</v>
      </c>
      <c r="O308" s="92"/>
      <c r="P308" s="236">
        <f>O308*H308</f>
        <v>0</v>
      </c>
      <c r="Q308" s="236">
        <v>0</v>
      </c>
      <c r="R308" s="236">
        <f>Q308*H308</f>
        <v>0</v>
      </c>
      <c r="S308" s="236">
        <v>0</v>
      </c>
      <c r="T308" s="23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8" t="s">
        <v>148</v>
      </c>
      <c r="AT308" s="238" t="s">
        <v>155</v>
      </c>
      <c r="AU308" s="238" t="s">
        <v>87</v>
      </c>
      <c r="AY308" s="18" t="s">
        <v>149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8" t="s">
        <v>85</v>
      </c>
      <c r="BK308" s="239">
        <f>ROUND(I308*H308,2)</f>
        <v>0</v>
      </c>
      <c r="BL308" s="18" t="s">
        <v>148</v>
      </c>
      <c r="BM308" s="238" t="s">
        <v>558</v>
      </c>
    </row>
    <row r="309" s="2" customFormat="1">
      <c r="A309" s="39"/>
      <c r="B309" s="40"/>
      <c r="C309" s="41"/>
      <c r="D309" s="240" t="s">
        <v>162</v>
      </c>
      <c r="E309" s="41"/>
      <c r="F309" s="241" t="s">
        <v>559</v>
      </c>
      <c r="G309" s="41"/>
      <c r="H309" s="41"/>
      <c r="I309" s="242"/>
      <c r="J309" s="41"/>
      <c r="K309" s="41"/>
      <c r="L309" s="45"/>
      <c r="M309" s="243"/>
      <c r="N309" s="244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162</v>
      </c>
      <c r="AU309" s="18" t="s">
        <v>87</v>
      </c>
    </row>
    <row r="310" s="13" customFormat="1">
      <c r="A310" s="13"/>
      <c r="B310" s="245"/>
      <c r="C310" s="246"/>
      <c r="D310" s="240" t="s">
        <v>163</v>
      </c>
      <c r="E310" s="247" t="s">
        <v>1</v>
      </c>
      <c r="F310" s="248" t="s">
        <v>560</v>
      </c>
      <c r="G310" s="246"/>
      <c r="H310" s="247" t="s">
        <v>1</v>
      </c>
      <c r="I310" s="249"/>
      <c r="J310" s="246"/>
      <c r="K310" s="246"/>
      <c r="L310" s="250"/>
      <c r="M310" s="251"/>
      <c r="N310" s="252"/>
      <c r="O310" s="252"/>
      <c r="P310" s="252"/>
      <c r="Q310" s="252"/>
      <c r="R310" s="252"/>
      <c r="S310" s="252"/>
      <c r="T310" s="25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4" t="s">
        <v>163</v>
      </c>
      <c r="AU310" s="254" t="s">
        <v>87</v>
      </c>
      <c r="AV310" s="13" t="s">
        <v>85</v>
      </c>
      <c r="AW310" s="13" t="s">
        <v>33</v>
      </c>
      <c r="AX310" s="13" t="s">
        <v>77</v>
      </c>
      <c r="AY310" s="254" t="s">
        <v>149</v>
      </c>
    </row>
    <row r="311" s="14" customFormat="1">
      <c r="A311" s="14"/>
      <c r="B311" s="255"/>
      <c r="C311" s="256"/>
      <c r="D311" s="240" t="s">
        <v>163</v>
      </c>
      <c r="E311" s="257" t="s">
        <v>1</v>
      </c>
      <c r="F311" s="258" t="s">
        <v>545</v>
      </c>
      <c r="G311" s="256"/>
      <c r="H311" s="259">
        <v>306.10000000000002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5" t="s">
        <v>163</v>
      </c>
      <c r="AU311" s="265" t="s">
        <v>87</v>
      </c>
      <c r="AV311" s="14" t="s">
        <v>87</v>
      </c>
      <c r="AW311" s="14" t="s">
        <v>33</v>
      </c>
      <c r="AX311" s="14" t="s">
        <v>77</v>
      </c>
      <c r="AY311" s="265" t="s">
        <v>149</v>
      </c>
    </row>
    <row r="312" s="14" customFormat="1">
      <c r="A312" s="14"/>
      <c r="B312" s="255"/>
      <c r="C312" s="256"/>
      <c r="D312" s="240" t="s">
        <v>163</v>
      </c>
      <c r="E312" s="257" t="s">
        <v>1</v>
      </c>
      <c r="F312" s="258" t="s">
        <v>561</v>
      </c>
      <c r="G312" s="256"/>
      <c r="H312" s="259">
        <v>3.2999999999999998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5" t="s">
        <v>163</v>
      </c>
      <c r="AU312" s="265" t="s">
        <v>87</v>
      </c>
      <c r="AV312" s="14" t="s">
        <v>87</v>
      </c>
      <c r="AW312" s="14" t="s">
        <v>33</v>
      </c>
      <c r="AX312" s="14" t="s">
        <v>77</v>
      </c>
      <c r="AY312" s="265" t="s">
        <v>149</v>
      </c>
    </row>
    <row r="313" s="15" customFormat="1">
      <c r="A313" s="15"/>
      <c r="B313" s="269"/>
      <c r="C313" s="270"/>
      <c r="D313" s="240" t="s">
        <v>163</v>
      </c>
      <c r="E313" s="271" t="s">
        <v>1</v>
      </c>
      <c r="F313" s="272" t="s">
        <v>290</v>
      </c>
      <c r="G313" s="270"/>
      <c r="H313" s="273">
        <v>309.39999999999998</v>
      </c>
      <c r="I313" s="274"/>
      <c r="J313" s="270"/>
      <c r="K313" s="270"/>
      <c r="L313" s="275"/>
      <c r="M313" s="276"/>
      <c r="N313" s="277"/>
      <c r="O313" s="277"/>
      <c r="P313" s="277"/>
      <c r="Q313" s="277"/>
      <c r="R313" s="277"/>
      <c r="S313" s="277"/>
      <c r="T313" s="27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9" t="s">
        <v>163</v>
      </c>
      <c r="AU313" s="279" t="s">
        <v>87</v>
      </c>
      <c r="AV313" s="15" t="s">
        <v>148</v>
      </c>
      <c r="AW313" s="15" t="s">
        <v>33</v>
      </c>
      <c r="AX313" s="15" t="s">
        <v>85</v>
      </c>
      <c r="AY313" s="279" t="s">
        <v>149</v>
      </c>
    </row>
    <row r="314" s="2" customFormat="1" ht="16.5" customHeight="1">
      <c r="A314" s="39"/>
      <c r="B314" s="40"/>
      <c r="C314" s="227" t="s">
        <v>562</v>
      </c>
      <c r="D314" s="227" t="s">
        <v>155</v>
      </c>
      <c r="E314" s="228" t="s">
        <v>563</v>
      </c>
      <c r="F314" s="229" t="s">
        <v>564</v>
      </c>
      <c r="G314" s="230" t="s">
        <v>274</v>
      </c>
      <c r="H314" s="231">
        <v>44.799999999999997</v>
      </c>
      <c r="I314" s="232"/>
      <c r="J314" s="233">
        <f>ROUND(I314*H314,2)</f>
        <v>0</v>
      </c>
      <c r="K314" s="229" t="s">
        <v>159</v>
      </c>
      <c r="L314" s="45"/>
      <c r="M314" s="234" t="s">
        <v>1</v>
      </c>
      <c r="N314" s="235" t="s">
        <v>42</v>
      </c>
      <c r="O314" s="92"/>
      <c r="P314" s="236">
        <f>O314*H314</f>
        <v>0</v>
      </c>
      <c r="Q314" s="236">
        <v>0.23000000000000001</v>
      </c>
      <c r="R314" s="236">
        <f>Q314*H314</f>
        <v>10.304</v>
      </c>
      <c r="S314" s="236">
        <v>0</v>
      </c>
      <c r="T314" s="23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8" t="s">
        <v>148</v>
      </c>
      <c r="AT314" s="238" t="s">
        <v>155</v>
      </c>
      <c r="AU314" s="238" t="s">
        <v>87</v>
      </c>
      <c r="AY314" s="18" t="s">
        <v>149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8" t="s">
        <v>85</v>
      </c>
      <c r="BK314" s="239">
        <f>ROUND(I314*H314,2)</f>
        <v>0</v>
      </c>
      <c r="BL314" s="18" t="s">
        <v>148</v>
      </c>
      <c r="BM314" s="238" t="s">
        <v>565</v>
      </c>
    </row>
    <row r="315" s="2" customFormat="1">
      <c r="A315" s="39"/>
      <c r="B315" s="40"/>
      <c r="C315" s="41"/>
      <c r="D315" s="240" t="s">
        <v>162</v>
      </c>
      <c r="E315" s="41"/>
      <c r="F315" s="241" t="s">
        <v>566</v>
      </c>
      <c r="G315" s="41"/>
      <c r="H315" s="41"/>
      <c r="I315" s="242"/>
      <c r="J315" s="41"/>
      <c r="K315" s="41"/>
      <c r="L315" s="45"/>
      <c r="M315" s="243"/>
      <c r="N315" s="244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162</v>
      </c>
      <c r="AU315" s="18" t="s">
        <v>87</v>
      </c>
    </row>
    <row r="316" s="14" customFormat="1">
      <c r="A316" s="14"/>
      <c r="B316" s="255"/>
      <c r="C316" s="256"/>
      <c r="D316" s="240" t="s">
        <v>163</v>
      </c>
      <c r="E316" s="257" t="s">
        <v>1</v>
      </c>
      <c r="F316" s="258" t="s">
        <v>567</v>
      </c>
      <c r="G316" s="256"/>
      <c r="H316" s="259">
        <v>44.799999999999997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5" t="s">
        <v>163</v>
      </c>
      <c r="AU316" s="265" t="s">
        <v>87</v>
      </c>
      <c r="AV316" s="14" t="s">
        <v>87</v>
      </c>
      <c r="AW316" s="14" t="s">
        <v>33</v>
      </c>
      <c r="AX316" s="14" t="s">
        <v>85</v>
      </c>
      <c r="AY316" s="265" t="s">
        <v>149</v>
      </c>
    </row>
    <row r="317" s="2" customFormat="1" ht="16.5" customHeight="1">
      <c r="A317" s="39"/>
      <c r="B317" s="40"/>
      <c r="C317" s="227" t="s">
        <v>568</v>
      </c>
      <c r="D317" s="227" t="s">
        <v>155</v>
      </c>
      <c r="E317" s="228" t="s">
        <v>569</v>
      </c>
      <c r="F317" s="229" t="s">
        <v>570</v>
      </c>
      <c r="G317" s="230" t="s">
        <v>274</v>
      </c>
      <c r="H317" s="231">
        <v>318.80000000000001</v>
      </c>
      <c r="I317" s="232"/>
      <c r="J317" s="233">
        <f>ROUND(I317*H317,2)</f>
        <v>0</v>
      </c>
      <c r="K317" s="229" t="s">
        <v>159</v>
      </c>
      <c r="L317" s="45"/>
      <c r="M317" s="234" t="s">
        <v>1</v>
      </c>
      <c r="N317" s="235" t="s">
        <v>42</v>
      </c>
      <c r="O317" s="92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8" t="s">
        <v>148</v>
      </c>
      <c r="AT317" s="238" t="s">
        <v>155</v>
      </c>
      <c r="AU317" s="238" t="s">
        <v>87</v>
      </c>
      <c r="AY317" s="18" t="s">
        <v>149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8" t="s">
        <v>85</v>
      </c>
      <c r="BK317" s="239">
        <f>ROUND(I317*H317,2)</f>
        <v>0</v>
      </c>
      <c r="BL317" s="18" t="s">
        <v>148</v>
      </c>
      <c r="BM317" s="238" t="s">
        <v>571</v>
      </c>
    </row>
    <row r="318" s="2" customFormat="1">
      <c r="A318" s="39"/>
      <c r="B318" s="40"/>
      <c r="C318" s="41"/>
      <c r="D318" s="240" t="s">
        <v>162</v>
      </c>
      <c r="E318" s="41"/>
      <c r="F318" s="241" t="s">
        <v>572</v>
      </c>
      <c r="G318" s="41"/>
      <c r="H318" s="41"/>
      <c r="I318" s="242"/>
      <c r="J318" s="41"/>
      <c r="K318" s="41"/>
      <c r="L318" s="45"/>
      <c r="M318" s="243"/>
      <c r="N318" s="244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162</v>
      </c>
      <c r="AU318" s="18" t="s">
        <v>87</v>
      </c>
    </row>
    <row r="319" s="13" customFormat="1">
      <c r="A319" s="13"/>
      <c r="B319" s="245"/>
      <c r="C319" s="246"/>
      <c r="D319" s="240" t="s">
        <v>163</v>
      </c>
      <c r="E319" s="247" t="s">
        <v>1</v>
      </c>
      <c r="F319" s="248" t="s">
        <v>573</v>
      </c>
      <c r="G319" s="246"/>
      <c r="H319" s="247" t="s">
        <v>1</v>
      </c>
      <c r="I319" s="249"/>
      <c r="J319" s="246"/>
      <c r="K319" s="246"/>
      <c r="L319" s="250"/>
      <c r="M319" s="251"/>
      <c r="N319" s="252"/>
      <c r="O319" s="252"/>
      <c r="P319" s="252"/>
      <c r="Q319" s="252"/>
      <c r="R319" s="252"/>
      <c r="S319" s="252"/>
      <c r="T319" s="25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4" t="s">
        <v>163</v>
      </c>
      <c r="AU319" s="254" t="s">
        <v>87</v>
      </c>
      <c r="AV319" s="13" t="s">
        <v>85</v>
      </c>
      <c r="AW319" s="13" t="s">
        <v>33</v>
      </c>
      <c r="AX319" s="13" t="s">
        <v>77</v>
      </c>
      <c r="AY319" s="254" t="s">
        <v>149</v>
      </c>
    </row>
    <row r="320" s="14" customFormat="1">
      <c r="A320" s="14"/>
      <c r="B320" s="255"/>
      <c r="C320" s="256"/>
      <c r="D320" s="240" t="s">
        <v>163</v>
      </c>
      <c r="E320" s="257" t="s">
        <v>1</v>
      </c>
      <c r="F320" s="258" t="s">
        <v>545</v>
      </c>
      <c r="G320" s="256"/>
      <c r="H320" s="259">
        <v>306.10000000000002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5" t="s">
        <v>163</v>
      </c>
      <c r="AU320" s="265" t="s">
        <v>87</v>
      </c>
      <c r="AV320" s="14" t="s">
        <v>87</v>
      </c>
      <c r="AW320" s="14" t="s">
        <v>33</v>
      </c>
      <c r="AX320" s="14" t="s">
        <v>77</v>
      </c>
      <c r="AY320" s="265" t="s">
        <v>149</v>
      </c>
    </row>
    <row r="321" s="14" customFormat="1">
      <c r="A321" s="14"/>
      <c r="B321" s="255"/>
      <c r="C321" s="256"/>
      <c r="D321" s="240" t="s">
        <v>163</v>
      </c>
      <c r="E321" s="257" t="s">
        <v>1</v>
      </c>
      <c r="F321" s="258" t="s">
        <v>574</v>
      </c>
      <c r="G321" s="256"/>
      <c r="H321" s="259">
        <v>12.699999999999999</v>
      </c>
      <c r="I321" s="260"/>
      <c r="J321" s="256"/>
      <c r="K321" s="256"/>
      <c r="L321" s="261"/>
      <c r="M321" s="262"/>
      <c r="N321" s="263"/>
      <c r="O321" s="263"/>
      <c r="P321" s="263"/>
      <c r="Q321" s="263"/>
      <c r="R321" s="263"/>
      <c r="S321" s="263"/>
      <c r="T321" s="26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5" t="s">
        <v>163</v>
      </c>
      <c r="AU321" s="265" t="s">
        <v>87</v>
      </c>
      <c r="AV321" s="14" t="s">
        <v>87</v>
      </c>
      <c r="AW321" s="14" t="s">
        <v>33</v>
      </c>
      <c r="AX321" s="14" t="s">
        <v>77</v>
      </c>
      <c r="AY321" s="265" t="s">
        <v>149</v>
      </c>
    </row>
    <row r="322" s="15" customFormat="1">
      <c r="A322" s="15"/>
      <c r="B322" s="269"/>
      <c r="C322" s="270"/>
      <c r="D322" s="240" t="s">
        <v>163</v>
      </c>
      <c r="E322" s="271" t="s">
        <v>1</v>
      </c>
      <c r="F322" s="272" t="s">
        <v>290</v>
      </c>
      <c r="G322" s="270"/>
      <c r="H322" s="273">
        <v>318.80000000000001</v>
      </c>
      <c r="I322" s="274"/>
      <c r="J322" s="270"/>
      <c r="K322" s="270"/>
      <c r="L322" s="275"/>
      <c r="M322" s="276"/>
      <c r="N322" s="277"/>
      <c r="O322" s="277"/>
      <c r="P322" s="277"/>
      <c r="Q322" s="277"/>
      <c r="R322" s="277"/>
      <c r="S322" s="277"/>
      <c r="T322" s="278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9" t="s">
        <v>163</v>
      </c>
      <c r="AU322" s="279" t="s">
        <v>87</v>
      </c>
      <c r="AV322" s="15" t="s">
        <v>148</v>
      </c>
      <c r="AW322" s="15" t="s">
        <v>33</v>
      </c>
      <c r="AX322" s="15" t="s">
        <v>85</v>
      </c>
      <c r="AY322" s="279" t="s">
        <v>149</v>
      </c>
    </row>
    <row r="323" s="2" customFormat="1" ht="21.75" customHeight="1">
      <c r="A323" s="39"/>
      <c r="B323" s="40"/>
      <c r="C323" s="227" t="s">
        <v>575</v>
      </c>
      <c r="D323" s="227" t="s">
        <v>155</v>
      </c>
      <c r="E323" s="228" t="s">
        <v>576</v>
      </c>
      <c r="F323" s="229" t="s">
        <v>577</v>
      </c>
      <c r="G323" s="230" t="s">
        <v>274</v>
      </c>
      <c r="H323" s="231">
        <v>318.80000000000001</v>
      </c>
      <c r="I323" s="232"/>
      <c r="J323" s="233">
        <f>ROUND(I323*H323,2)</f>
        <v>0</v>
      </c>
      <c r="K323" s="229" t="s">
        <v>159</v>
      </c>
      <c r="L323" s="45"/>
      <c r="M323" s="234" t="s">
        <v>1</v>
      </c>
      <c r="N323" s="235" t="s">
        <v>42</v>
      </c>
      <c r="O323" s="92"/>
      <c r="P323" s="236">
        <f>O323*H323</f>
        <v>0</v>
      </c>
      <c r="Q323" s="236">
        <v>0</v>
      </c>
      <c r="R323" s="236">
        <f>Q323*H323</f>
        <v>0</v>
      </c>
      <c r="S323" s="236">
        <v>0</v>
      </c>
      <c r="T323" s="23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8" t="s">
        <v>148</v>
      </c>
      <c r="AT323" s="238" t="s">
        <v>155</v>
      </c>
      <c r="AU323" s="238" t="s">
        <v>87</v>
      </c>
      <c r="AY323" s="18" t="s">
        <v>149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8" t="s">
        <v>85</v>
      </c>
      <c r="BK323" s="239">
        <f>ROUND(I323*H323,2)</f>
        <v>0</v>
      </c>
      <c r="BL323" s="18" t="s">
        <v>148</v>
      </c>
      <c r="BM323" s="238" t="s">
        <v>578</v>
      </c>
    </row>
    <row r="324" s="2" customFormat="1">
      <c r="A324" s="39"/>
      <c r="B324" s="40"/>
      <c r="C324" s="41"/>
      <c r="D324" s="240" t="s">
        <v>162</v>
      </c>
      <c r="E324" s="41"/>
      <c r="F324" s="241" t="s">
        <v>579</v>
      </c>
      <c r="G324" s="41"/>
      <c r="H324" s="41"/>
      <c r="I324" s="242"/>
      <c r="J324" s="41"/>
      <c r="K324" s="41"/>
      <c r="L324" s="45"/>
      <c r="M324" s="243"/>
      <c r="N324" s="244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162</v>
      </c>
      <c r="AU324" s="18" t="s">
        <v>87</v>
      </c>
    </row>
    <row r="325" s="13" customFormat="1">
      <c r="A325" s="13"/>
      <c r="B325" s="245"/>
      <c r="C325" s="246"/>
      <c r="D325" s="240" t="s">
        <v>163</v>
      </c>
      <c r="E325" s="247" t="s">
        <v>1</v>
      </c>
      <c r="F325" s="248" t="s">
        <v>580</v>
      </c>
      <c r="G325" s="246"/>
      <c r="H325" s="247" t="s">
        <v>1</v>
      </c>
      <c r="I325" s="249"/>
      <c r="J325" s="246"/>
      <c r="K325" s="246"/>
      <c r="L325" s="250"/>
      <c r="M325" s="251"/>
      <c r="N325" s="252"/>
      <c r="O325" s="252"/>
      <c r="P325" s="252"/>
      <c r="Q325" s="252"/>
      <c r="R325" s="252"/>
      <c r="S325" s="252"/>
      <c r="T325" s="25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4" t="s">
        <v>163</v>
      </c>
      <c r="AU325" s="254" t="s">
        <v>87</v>
      </c>
      <c r="AV325" s="13" t="s">
        <v>85</v>
      </c>
      <c r="AW325" s="13" t="s">
        <v>33</v>
      </c>
      <c r="AX325" s="13" t="s">
        <v>77</v>
      </c>
      <c r="AY325" s="254" t="s">
        <v>149</v>
      </c>
    </row>
    <row r="326" s="14" customFormat="1">
      <c r="A326" s="14"/>
      <c r="B326" s="255"/>
      <c r="C326" s="256"/>
      <c r="D326" s="240" t="s">
        <v>163</v>
      </c>
      <c r="E326" s="257" t="s">
        <v>1</v>
      </c>
      <c r="F326" s="258" t="s">
        <v>581</v>
      </c>
      <c r="G326" s="256"/>
      <c r="H326" s="259">
        <v>306.10000000000002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5" t="s">
        <v>163</v>
      </c>
      <c r="AU326" s="265" t="s">
        <v>87</v>
      </c>
      <c r="AV326" s="14" t="s">
        <v>87</v>
      </c>
      <c r="AW326" s="14" t="s">
        <v>33</v>
      </c>
      <c r="AX326" s="14" t="s">
        <v>77</v>
      </c>
      <c r="AY326" s="265" t="s">
        <v>149</v>
      </c>
    </row>
    <row r="327" s="14" customFormat="1">
      <c r="A327" s="14"/>
      <c r="B327" s="255"/>
      <c r="C327" s="256"/>
      <c r="D327" s="240" t="s">
        <v>163</v>
      </c>
      <c r="E327" s="257" t="s">
        <v>1</v>
      </c>
      <c r="F327" s="258" t="s">
        <v>582</v>
      </c>
      <c r="G327" s="256"/>
      <c r="H327" s="259">
        <v>12.699999999999999</v>
      </c>
      <c r="I327" s="260"/>
      <c r="J327" s="256"/>
      <c r="K327" s="256"/>
      <c r="L327" s="261"/>
      <c r="M327" s="262"/>
      <c r="N327" s="263"/>
      <c r="O327" s="263"/>
      <c r="P327" s="263"/>
      <c r="Q327" s="263"/>
      <c r="R327" s="263"/>
      <c r="S327" s="263"/>
      <c r="T327" s="26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5" t="s">
        <v>163</v>
      </c>
      <c r="AU327" s="265" t="s">
        <v>87</v>
      </c>
      <c r="AV327" s="14" t="s">
        <v>87</v>
      </c>
      <c r="AW327" s="14" t="s">
        <v>33</v>
      </c>
      <c r="AX327" s="14" t="s">
        <v>77</v>
      </c>
      <c r="AY327" s="265" t="s">
        <v>149</v>
      </c>
    </row>
    <row r="328" s="15" customFormat="1">
      <c r="A328" s="15"/>
      <c r="B328" s="269"/>
      <c r="C328" s="270"/>
      <c r="D328" s="240" t="s">
        <v>163</v>
      </c>
      <c r="E328" s="271" t="s">
        <v>1</v>
      </c>
      <c r="F328" s="272" t="s">
        <v>290</v>
      </c>
      <c r="G328" s="270"/>
      <c r="H328" s="273">
        <v>318.80000000000001</v>
      </c>
      <c r="I328" s="274"/>
      <c r="J328" s="270"/>
      <c r="K328" s="270"/>
      <c r="L328" s="275"/>
      <c r="M328" s="276"/>
      <c r="N328" s="277"/>
      <c r="O328" s="277"/>
      <c r="P328" s="277"/>
      <c r="Q328" s="277"/>
      <c r="R328" s="277"/>
      <c r="S328" s="277"/>
      <c r="T328" s="278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9" t="s">
        <v>163</v>
      </c>
      <c r="AU328" s="279" t="s">
        <v>87</v>
      </c>
      <c r="AV328" s="15" t="s">
        <v>148</v>
      </c>
      <c r="AW328" s="15" t="s">
        <v>33</v>
      </c>
      <c r="AX328" s="15" t="s">
        <v>85</v>
      </c>
      <c r="AY328" s="279" t="s">
        <v>149</v>
      </c>
    </row>
    <row r="329" s="2" customFormat="1" ht="21.75" customHeight="1">
      <c r="A329" s="39"/>
      <c r="B329" s="40"/>
      <c r="C329" s="227" t="s">
        <v>583</v>
      </c>
      <c r="D329" s="227" t="s">
        <v>155</v>
      </c>
      <c r="E329" s="228" t="s">
        <v>584</v>
      </c>
      <c r="F329" s="229" t="s">
        <v>585</v>
      </c>
      <c r="G329" s="230" t="s">
        <v>274</v>
      </c>
      <c r="H329" s="231">
        <v>103.7</v>
      </c>
      <c r="I329" s="232"/>
      <c r="J329" s="233">
        <f>ROUND(I329*H329,2)</f>
        <v>0</v>
      </c>
      <c r="K329" s="229" t="s">
        <v>159</v>
      </c>
      <c r="L329" s="45"/>
      <c r="M329" s="234" t="s">
        <v>1</v>
      </c>
      <c r="N329" s="235" t="s">
        <v>42</v>
      </c>
      <c r="O329" s="92"/>
      <c r="P329" s="236">
        <f>O329*H329</f>
        <v>0</v>
      </c>
      <c r="Q329" s="236">
        <v>0.090620000000000006</v>
      </c>
      <c r="R329" s="236">
        <f>Q329*H329</f>
        <v>9.3972940000000005</v>
      </c>
      <c r="S329" s="236">
        <v>0</v>
      </c>
      <c r="T329" s="23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8" t="s">
        <v>148</v>
      </c>
      <c r="AT329" s="238" t="s">
        <v>155</v>
      </c>
      <c r="AU329" s="238" t="s">
        <v>87</v>
      </c>
      <c r="AY329" s="18" t="s">
        <v>149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8" t="s">
        <v>85</v>
      </c>
      <c r="BK329" s="239">
        <f>ROUND(I329*H329,2)</f>
        <v>0</v>
      </c>
      <c r="BL329" s="18" t="s">
        <v>148</v>
      </c>
      <c r="BM329" s="238" t="s">
        <v>586</v>
      </c>
    </row>
    <row r="330" s="2" customFormat="1">
      <c r="A330" s="39"/>
      <c r="B330" s="40"/>
      <c r="C330" s="41"/>
      <c r="D330" s="240" t="s">
        <v>162</v>
      </c>
      <c r="E330" s="41"/>
      <c r="F330" s="241" t="s">
        <v>587</v>
      </c>
      <c r="G330" s="41"/>
      <c r="H330" s="41"/>
      <c r="I330" s="242"/>
      <c r="J330" s="41"/>
      <c r="K330" s="41"/>
      <c r="L330" s="45"/>
      <c r="M330" s="243"/>
      <c r="N330" s="244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162</v>
      </c>
      <c r="AU330" s="18" t="s">
        <v>87</v>
      </c>
    </row>
    <row r="331" s="14" customFormat="1">
      <c r="A331" s="14"/>
      <c r="B331" s="255"/>
      <c r="C331" s="256"/>
      <c r="D331" s="240" t="s">
        <v>163</v>
      </c>
      <c r="E331" s="257" t="s">
        <v>1</v>
      </c>
      <c r="F331" s="258" t="s">
        <v>588</v>
      </c>
      <c r="G331" s="256"/>
      <c r="H331" s="259">
        <v>103.7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5" t="s">
        <v>163</v>
      </c>
      <c r="AU331" s="265" t="s">
        <v>87</v>
      </c>
      <c r="AV331" s="14" t="s">
        <v>87</v>
      </c>
      <c r="AW331" s="14" t="s">
        <v>33</v>
      </c>
      <c r="AX331" s="14" t="s">
        <v>85</v>
      </c>
      <c r="AY331" s="265" t="s">
        <v>149</v>
      </c>
    </row>
    <row r="332" s="2" customFormat="1" ht="16.5" customHeight="1">
      <c r="A332" s="39"/>
      <c r="B332" s="40"/>
      <c r="C332" s="280" t="s">
        <v>589</v>
      </c>
      <c r="D332" s="280" t="s">
        <v>398</v>
      </c>
      <c r="E332" s="281" t="s">
        <v>590</v>
      </c>
      <c r="F332" s="282" t="s">
        <v>591</v>
      </c>
      <c r="G332" s="283" t="s">
        <v>274</v>
      </c>
      <c r="H332" s="284">
        <v>97.953000000000003</v>
      </c>
      <c r="I332" s="285"/>
      <c r="J332" s="286">
        <f>ROUND(I332*H332,2)</f>
        <v>0</v>
      </c>
      <c r="K332" s="282" t="s">
        <v>159</v>
      </c>
      <c r="L332" s="287"/>
      <c r="M332" s="288" t="s">
        <v>1</v>
      </c>
      <c r="N332" s="289" t="s">
        <v>42</v>
      </c>
      <c r="O332" s="92"/>
      <c r="P332" s="236">
        <f>O332*H332</f>
        <v>0</v>
      </c>
      <c r="Q332" s="236">
        <v>0.17599999999999999</v>
      </c>
      <c r="R332" s="236">
        <f>Q332*H332</f>
        <v>17.239727999999999</v>
      </c>
      <c r="S332" s="236">
        <v>0</v>
      </c>
      <c r="T332" s="23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8" t="s">
        <v>197</v>
      </c>
      <c r="AT332" s="238" t="s">
        <v>398</v>
      </c>
      <c r="AU332" s="238" t="s">
        <v>87</v>
      </c>
      <c r="AY332" s="18" t="s">
        <v>149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8" t="s">
        <v>85</v>
      </c>
      <c r="BK332" s="239">
        <f>ROUND(I332*H332,2)</f>
        <v>0</v>
      </c>
      <c r="BL332" s="18" t="s">
        <v>148</v>
      </c>
      <c r="BM332" s="238" t="s">
        <v>592</v>
      </c>
    </row>
    <row r="333" s="2" customFormat="1">
      <c r="A333" s="39"/>
      <c r="B333" s="40"/>
      <c r="C333" s="41"/>
      <c r="D333" s="240" t="s">
        <v>162</v>
      </c>
      <c r="E333" s="41"/>
      <c r="F333" s="241" t="s">
        <v>591</v>
      </c>
      <c r="G333" s="41"/>
      <c r="H333" s="41"/>
      <c r="I333" s="242"/>
      <c r="J333" s="41"/>
      <c r="K333" s="41"/>
      <c r="L333" s="45"/>
      <c r="M333" s="243"/>
      <c r="N333" s="244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162</v>
      </c>
      <c r="AU333" s="18" t="s">
        <v>87</v>
      </c>
    </row>
    <row r="334" s="14" customFormat="1">
      <c r="A334" s="14"/>
      <c r="B334" s="255"/>
      <c r="C334" s="256"/>
      <c r="D334" s="240" t="s">
        <v>163</v>
      </c>
      <c r="E334" s="257" t="s">
        <v>1</v>
      </c>
      <c r="F334" s="258" t="s">
        <v>593</v>
      </c>
      <c r="G334" s="256"/>
      <c r="H334" s="259">
        <v>103.7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5" t="s">
        <v>163</v>
      </c>
      <c r="AU334" s="265" t="s">
        <v>87</v>
      </c>
      <c r="AV334" s="14" t="s">
        <v>87</v>
      </c>
      <c r="AW334" s="14" t="s">
        <v>33</v>
      </c>
      <c r="AX334" s="14" t="s">
        <v>77</v>
      </c>
      <c r="AY334" s="265" t="s">
        <v>149</v>
      </c>
    </row>
    <row r="335" s="14" customFormat="1">
      <c r="A335" s="14"/>
      <c r="B335" s="255"/>
      <c r="C335" s="256"/>
      <c r="D335" s="240" t="s">
        <v>163</v>
      </c>
      <c r="E335" s="257" t="s">
        <v>1</v>
      </c>
      <c r="F335" s="258" t="s">
        <v>594</v>
      </c>
      <c r="G335" s="256"/>
      <c r="H335" s="259">
        <v>-8.5999999999999996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5" t="s">
        <v>163</v>
      </c>
      <c r="AU335" s="265" t="s">
        <v>87</v>
      </c>
      <c r="AV335" s="14" t="s">
        <v>87</v>
      </c>
      <c r="AW335" s="14" t="s">
        <v>33</v>
      </c>
      <c r="AX335" s="14" t="s">
        <v>77</v>
      </c>
      <c r="AY335" s="265" t="s">
        <v>149</v>
      </c>
    </row>
    <row r="336" s="15" customFormat="1">
      <c r="A336" s="15"/>
      <c r="B336" s="269"/>
      <c r="C336" s="270"/>
      <c r="D336" s="240" t="s">
        <v>163</v>
      </c>
      <c r="E336" s="271" t="s">
        <v>1</v>
      </c>
      <c r="F336" s="272" t="s">
        <v>290</v>
      </c>
      <c r="G336" s="270"/>
      <c r="H336" s="273">
        <v>95.100000000000009</v>
      </c>
      <c r="I336" s="274"/>
      <c r="J336" s="270"/>
      <c r="K336" s="270"/>
      <c r="L336" s="275"/>
      <c r="M336" s="276"/>
      <c r="N336" s="277"/>
      <c r="O336" s="277"/>
      <c r="P336" s="277"/>
      <c r="Q336" s="277"/>
      <c r="R336" s="277"/>
      <c r="S336" s="277"/>
      <c r="T336" s="278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9" t="s">
        <v>163</v>
      </c>
      <c r="AU336" s="279" t="s">
        <v>87</v>
      </c>
      <c r="AV336" s="15" t="s">
        <v>148</v>
      </c>
      <c r="AW336" s="15" t="s">
        <v>33</v>
      </c>
      <c r="AX336" s="15" t="s">
        <v>85</v>
      </c>
      <c r="AY336" s="279" t="s">
        <v>149</v>
      </c>
    </row>
    <row r="337" s="14" customFormat="1">
      <c r="A337" s="14"/>
      <c r="B337" s="255"/>
      <c r="C337" s="256"/>
      <c r="D337" s="240" t="s">
        <v>163</v>
      </c>
      <c r="E337" s="256"/>
      <c r="F337" s="258" t="s">
        <v>595</v>
      </c>
      <c r="G337" s="256"/>
      <c r="H337" s="259">
        <v>97.953000000000003</v>
      </c>
      <c r="I337" s="260"/>
      <c r="J337" s="256"/>
      <c r="K337" s="256"/>
      <c r="L337" s="261"/>
      <c r="M337" s="262"/>
      <c r="N337" s="263"/>
      <c r="O337" s="263"/>
      <c r="P337" s="263"/>
      <c r="Q337" s="263"/>
      <c r="R337" s="263"/>
      <c r="S337" s="263"/>
      <c r="T337" s="26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5" t="s">
        <v>163</v>
      </c>
      <c r="AU337" s="265" t="s">
        <v>87</v>
      </c>
      <c r="AV337" s="14" t="s">
        <v>87</v>
      </c>
      <c r="AW337" s="14" t="s">
        <v>4</v>
      </c>
      <c r="AX337" s="14" t="s">
        <v>85</v>
      </c>
      <c r="AY337" s="265" t="s">
        <v>149</v>
      </c>
    </row>
    <row r="338" s="2" customFormat="1" ht="16.5" customHeight="1">
      <c r="A338" s="39"/>
      <c r="B338" s="40"/>
      <c r="C338" s="280" t="s">
        <v>596</v>
      </c>
      <c r="D338" s="280" t="s">
        <v>398</v>
      </c>
      <c r="E338" s="281" t="s">
        <v>597</v>
      </c>
      <c r="F338" s="282" t="s">
        <v>598</v>
      </c>
      <c r="G338" s="283" t="s">
        <v>274</v>
      </c>
      <c r="H338" s="284">
        <v>8.8580000000000005</v>
      </c>
      <c r="I338" s="285"/>
      <c r="J338" s="286">
        <f>ROUND(I338*H338,2)</f>
        <v>0</v>
      </c>
      <c r="K338" s="282" t="s">
        <v>159</v>
      </c>
      <c r="L338" s="287"/>
      <c r="M338" s="288" t="s">
        <v>1</v>
      </c>
      <c r="N338" s="289" t="s">
        <v>42</v>
      </c>
      <c r="O338" s="92"/>
      <c r="P338" s="236">
        <f>O338*H338</f>
        <v>0</v>
      </c>
      <c r="Q338" s="236">
        <v>0.17499999999999999</v>
      </c>
      <c r="R338" s="236">
        <f>Q338*H338</f>
        <v>1.5501499999999999</v>
      </c>
      <c r="S338" s="236">
        <v>0</v>
      </c>
      <c r="T338" s="237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8" t="s">
        <v>197</v>
      </c>
      <c r="AT338" s="238" t="s">
        <v>398</v>
      </c>
      <c r="AU338" s="238" t="s">
        <v>87</v>
      </c>
      <c r="AY338" s="18" t="s">
        <v>149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8" t="s">
        <v>85</v>
      </c>
      <c r="BK338" s="239">
        <f>ROUND(I338*H338,2)</f>
        <v>0</v>
      </c>
      <c r="BL338" s="18" t="s">
        <v>148</v>
      </c>
      <c r="BM338" s="238" t="s">
        <v>599</v>
      </c>
    </row>
    <row r="339" s="2" customFormat="1">
      <c r="A339" s="39"/>
      <c r="B339" s="40"/>
      <c r="C339" s="41"/>
      <c r="D339" s="240" t="s">
        <v>162</v>
      </c>
      <c r="E339" s="41"/>
      <c r="F339" s="241" t="s">
        <v>598</v>
      </c>
      <c r="G339" s="41"/>
      <c r="H339" s="41"/>
      <c r="I339" s="242"/>
      <c r="J339" s="41"/>
      <c r="K339" s="41"/>
      <c r="L339" s="45"/>
      <c r="M339" s="243"/>
      <c r="N339" s="244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162</v>
      </c>
      <c r="AU339" s="18" t="s">
        <v>87</v>
      </c>
    </row>
    <row r="340" s="14" customFormat="1">
      <c r="A340" s="14"/>
      <c r="B340" s="255"/>
      <c r="C340" s="256"/>
      <c r="D340" s="240" t="s">
        <v>163</v>
      </c>
      <c r="E340" s="257" t="s">
        <v>1</v>
      </c>
      <c r="F340" s="258" t="s">
        <v>600</v>
      </c>
      <c r="G340" s="256"/>
      <c r="H340" s="259">
        <v>8.5999999999999996</v>
      </c>
      <c r="I340" s="260"/>
      <c r="J340" s="256"/>
      <c r="K340" s="256"/>
      <c r="L340" s="261"/>
      <c r="M340" s="262"/>
      <c r="N340" s="263"/>
      <c r="O340" s="263"/>
      <c r="P340" s="263"/>
      <c r="Q340" s="263"/>
      <c r="R340" s="263"/>
      <c r="S340" s="263"/>
      <c r="T340" s="26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5" t="s">
        <v>163</v>
      </c>
      <c r="AU340" s="265" t="s">
        <v>87</v>
      </c>
      <c r="AV340" s="14" t="s">
        <v>87</v>
      </c>
      <c r="AW340" s="14" t="s">
        <v>33</v>
      </c>
      <c r="AX340" s="14" t="s">
        <v>85</v>
      </c>
      <c r="AY340" s="265" t="s">
        <v>149</v>
      </c>
    </row>
    <row r="341" s="14" customFormat="1">
      <c r="A341" s="14"/>
      <c r="B341" s="255"/>
      <c r="C341" s="256"/>
      <c r="D341" s="240" t="s">
        <v>163</v>
      </c>
      <c r="E341" s="256"/>
      <c r="F341" s="258" t="s">
        <v>601</v>
      </c>
      <c r="G341" s="256"/>
      <c r="H341" s="259">
        <v>8.8580000000000005</v>
      </c>
      <c r="I341" s="260"/>
      <c r="J341" s="256"/>
      <c r="K341" s="256"/>
      <c r="L341" s="261"/>
      <c r="M341" s="262"/>
      <c r="N341" s="263"/>
      <c r="O341" s="263"/>
      <c r="P341" s="263"/>
      <c r="Q341" s="263"/>
      <c r="R341" s="263"/>
      <c r="S341" s="263"/>
      <c r="T341" s="26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5" t="s">
        <v>163</v>
      </c>
      <c r="AU341" s="265" t="s">
        <v>87</v>
      </c>
      <c r="AV341" s="14" t="s">
        <v>87</v>
      </c>
      <c r="AW341" s="14" t="s">
        <v>4</v>
      </c>
      <c r="AX341" s="14" t="s">
        <v>85</v>
      </c>
      <c r="AY341" s="265" t="s">
        <v>149</v>
      </c>
    </row>
    <row r="342" s="12" customFormat="1" ht="22.8" customHeight="1">
      <c r="A342" s="12"/>
      <c r="B342" s="211"/>
      <c r="C342" s="212"/>
      <c r="D342" s="213" t="s">
        <v>76</v>
      </c>
      <c r="E342" s="225" t="s">
        <v>197</v>
      </c>
      <c r="F342" s="225" t="s">
        <v>602</v>
      </c>
      <c r="G342" s="212"/>
      <c r="H342" s="212"/>
      <c r="I342" s="215"/>
      <c r="J342" s="226">
        <f>BK342</f>
        <v>0</v>
      </c>
      <c r="K342" s="212"/>
      <c r="L342" s="217"/>
      <c r="M342" s="218"/>
      <c r="N342" s="219"/>
      <c r="O342" s="219"/>
      <c r="P342" s="220">
        <f>SUM(P343:P390)</f>
        <v>0</v>
      </c>
      <c r="Q342" s="219"/>
      <c r="R342" s="220">
        <f>SUM(R343:R390)</f>
        <v>1.1403928000000003</v>
      </c>
      <c r="S342" s="219"/>
      <c r="T342" s="221">
        <f>SUM(T343:T390)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2" t="s">
        <v>85</v>
      </c>
      <c r="AT342" s="223" t="s">
        <v>76</v>
      </c>
      <c r="AU342" s="223" t="s">
        <v>85</v>
      </c>
      <c r="AY342" s="222" t="s">
        <v>149</v>
      </c>
      <c r="BK342" s="224">
        <f>SUM(BK343:BK390)</f>
        <v>0</v>
      </c>
    </row>
    <row r="343" s="2" customFormat="1" ht="16.5" customHeight="1">
      <c r="A343" s="39"/>
      <c r="B343" s="40"/>
      <c r="C343" s="227" t="s">
        <v>603</v>
      </c>
      <c r="D343" s="227" t="s">
        <v>155</v>
      </c>
      <c r="E343" s="228" t="s">
        <v>604</v>
      </c>
      <c r="F343" s="229" t="s">
        <v>605</v>
      </c>
      <c r="G343" s="230" t="s">
        <v>303</v>
      </c>
      <c r="H343" s="231">
        <v>1.8</v>
      </c>
      <c r="I343" s="232"/>
      <c r="J343" s="233">
        <f>ROUND(I343*H343,2)</f>
        <v>0</v>
      </c>
      <c r="K343" s="229" t="s">
        <v>159</v>
      </c>
      <c r="L343" s="45"/>
      <c r="M343" s="234" t="s">
        <v>1</v>
      </c>
      <c r="N343" s="235" t="s">
        <v>42</v>
      </c>
      <c r="O343" s="92"/>
      <c r="P343" s="236">
        <f>O343*H343</f>
        <v>0</v>
      </c>
      <c r="Q343" s="236">
        <v>1.0000000000000001E-05</v>
      </c>
      <c r="R343" s="236">
        <f>Q343*H343</f>
        <v>1.8E-05</v>
      </c>
      <c r="S343" s="236">
        <v>0</v>
      </c>
      <c r="T343" s="23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8" t="s">
        <v>148</v>
      </c>
      <c r="AT343" s="238" t="s">
        <v>155</v>
      </c>
      <c r="AU343" s="238" t="s">
        <v>87</v>
      </c>
      <c r="AY343" s="18" t="s">
        <v>149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8" t="s">
        <v>85</v>
      </c>
      <c r="BK343" s="239">
        <f>ROUND(I343*H343,2)</f>
        <v>0</v>
      </c>
      <c r="BL343" s="18" t="s">
        <v>148</v>
      </c>
      <c r="BM343" s="238" t="s">
        <v>606</v>
      </c>
    </row>
    <row r="344" s="2" customFormat="1">
      <c r="A344" s="39"/>
      <c r="B344" s="40"/>
      <c r="C344" s="41"/>
      <c r="D344" s="240" t="s">
        <v>162</v>
      </c>
      <c r="E344" s="41"/>
      <c r="F344" s="241" t="s">
        <v>607</v>
      </c>
      <c r="G344" s="41"/>
      <c r="H344" s="41"/>
      <c r="I344" s="242"/>
      <c r="J344" s="41"/>
      <c r="K344" s="41"/>
      <c r="L344" s="45"/>
      <c r="M344" s="243"/>
      <c r="N344" s="244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162</v>
      </c>
      <c r="AU344" s="18" t="s">
        <v>87</v>
      </c>
    </row>
    <row r="345" s="14" customFormat="1">
      <c r="A345" s="14"/>
      <c r="B345" s="255"/>
      <c r="C345" s="256"/>
      <c r="D345" s="240" t="s">
        <v>163</v>
      </c>
      <c r="E345" s="257" t="s">
        <v>1</v>
      </c>
      <c r="F345" s="258" t="s">
        <v>608</v>
      </c>
      <c r="G345" s="256"/>
      <c r="H345" s="259">
        <v>1.8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5" t="s">
        <v>163</v>
      </c>
      <c r="AU345" s="265" t="s">
        <v>87</v>
      </c>
      <c r="AV345" s="14" t="s">
        <v>87</v>
      </c>
      <c r="AW345" s="14" t="s">
        <v>33</v>
      </c>
      <c r="AX345" s="14" t="s">
        <v>85</v>
      </c>
      <c r="AY345" s="265" t="s">
        <v>149</v>
      </c>
    </row>
    <row r="346" s="2" customFormat="1" ht="16.5" customHeight="1">
      <c r="A346" s="39"/>
      <c r="B346" s="40"/>
      <c r="C346" s="280" t="s">
        <v>609</v>
      </c>
      <c r="D346" s="280" t="s">
        <v>398</v>
      </c>
      <c r="E346" s="281" t="s">
        <v>610</v>
      </c>
      <c r="F346" s="282" t="s">
        <v>611</v>
      </c>
      <c r="G346" s="283" t="s">
        <v>303</v>
      </c>
      <c r="H346" s="284">
        <v>1.8540000000000001</v>
      </c>
      <c r="I346" s="285"/>
      <c r="J346" s="286">
        <f>ROUND(I346*H346,2)</f>
        <v>0</v>
      </c>
      <c r="K346" s="282" t="s">
        <v>159</v>
      </c>
      <c r="L346" s="287"/>
      <c r="M346" s="288" t="s">
        <v>1</v>
      </c>
      <c r="N346" s="289" t="s">
        <v>42</v>
      </c>
      <c r="O346" s="92"/>
      <c r="P346" s="236">
        <f>O346*H346</f>
        <v>0</v>
      </c>
      <c r="Q346" s="236">
        <v>0.0061999999999999998</v>
      </c>
      <c r="R346" s="236">
        <f>Q346*H346</f>
        <v>0.0114948</v>
      </c>
      <c r="S346" s="236">
        <v>0</v>
      </c>
      <c r="T346" s="237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8" t="s">
        <v>197</v>
      </c>
      <c r="AT346" s="238" t="s">
        <v>398</v>
      </c>
      <c r="AU346" s="238" t="s">
        <v>87</v>
      </c>
      <c r="AY346" s="18" t="s">
        <v>149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8" t="s">
        <v>85</v>
      </c>
      <c r="BK346" s="239">
        <f>ROUND(I346*H346,2)</f>
        <v>0</v>
      </c>
      <c r="BL346" s="18" t="s">
        <v>148</v>
      </c>
      <c r="BM346" s="238" t="s">
        <v>612</v>
      </c>
    </row>
    <row r="347" s="2" customFormat="1">
      <c r="A347" s="39"/>
      <c r="B347" s="40"/>
      <c r="C347" s="41"/>
      <c r="D347" s="240" t="s">
        <v>162</v>
      </c>
      <c r="E347" s="41"/>
      <c r="F347" s="241" t="s">
        <v>611</v>
      </c>
      <c r="G347" s="41"/>
      <c r="H347" s="41"/>
      <c r="I347" s="242"/>
      <c r="J347" s="41"/>
      <c r="K347" s="41"/>
      <c r="L347" s="45"/>
      <c r="M347" s="243"/>
      <c r="N347" s="244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162</v>
      </c>
      <c r="AU347" s="18" t="s">
        <v>87</v>
      </c>
    </row>
    <row r="348" s="14" customFormat="1">
      <c r="A348" s="14"/>
      <c r="B348" s="255"/>
      <c r="C348" s="256"/>
      <c r="D348" s="240" t="s">
        <v>163</v>
      </c>
      <c r="E348" s="257" t="s">
        <v>1</v>
      </c>
      <c r="F348" s="258" t="s">
        <v>613</v>
      </c>
      <c r="G348" s="256"/>
      <c r="H348" s="259">
        <v>1.8</v>
      </c>
      <c r="I348" s="260"/>
      <c r="J348" s="256"/>
      <c r="K348" s="256"/>
      <c r="L348" s="261"/>
      <c r="M348" s="262"/>
      <c r="N348" s="263"/>
      <c r="O348" s="263"/>
      <c r="P348" s="263"/>
      <c r="Q348" s="263"/>
      <c r="R348" s="263"/>
      <c r="S348" s="263"/>
      <c r="T348" s="26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5" t="s">
        <v>163</v>
      </c>
      <c r="AU348" s="265" t="s">
        <v>87</v>
      </c>
      <c r="AV348" s="14" t="s">
        <v>87</v>
      </c>
      <c r="AW348" s="14" t="s">
        <v>33</v>
      </c>
      <c r="AX348" s="14" t="s">
        <v>85</v>
      </c>
      <c r="AY348" s="265" t="s">
        <v>149</v>
      </c>
    </row>
    <row r="349" s="14" customFormat="1">
      <c r="A349" s="14"/>
      <c r="B349" s="255"/>
      <c r="C349" s="256"/>
      <c r="D349" s="240" t="s">
        <v>163</v>
      </c>
      <c r="E349" s="256"/>
      <c r="F349" s="258" t="s">
        <v>614</v>
      </c>
      <c r="G349" s="256"/>
      <c r="H349" s="259">
        <v>1.8540000000000001</v>
      </c>
      <c r="I349" s="260"/>
      <c r="J349" s="256"/>
      <c r="K349" s="256"/>
      <c r="L349" s="261"/>
      <c r="M349" s="262"/>
      <c r="N349" s="263"/>
      <c r="O349" s="263"/>
      <c r="P349" s="263"/>
      <c r="Q349" s="263"/>
      <c r="R349" s="263"/>
      <c r="S349" s="263"/>
      <c r="T349" s="26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5" t="s">
        <v>163</v>
      </c>
      <c r="AU349" s="265" t="s">
        <v>87</v>
      </c>
      <c r="AV349" s="14" t="s">
        <v>87</v>
      </c>
      <c r="AW349" s="14" t="s">
        <v>4</v>
      </c>
      <c r="AX349" s="14" t="s">
        <v>85</v>
      </c>
      <c r="AY349" s="265" t="s">
        <v>149</v>
      </c>
    </row>
    <row r="350" s="2" customFormat="1" ht="21.75" customHeight="1">
      <c r="A350" s="39"/>
      <c r="B350" s="40"/>
      <c r="C350" s="227" t="s">
        <v>615</v>
      </c>
      <c r="D350" s="227" t="s">
        <v>155</v>
      </c>
      <c r="E350" s="228" t="s">
        <v>616</v>
      </c>
      <c r="F350" s="229" t="s">
        <v>617</v>
      </c>
      <c r="G350" s="230" t="s">
        <v>485</v>
      </c>
      <c r="H350" s="231">
        <v>1</v>
      </c>
      <c r="I350" s="232"/>
      <c r="J350" s="233">
        <f>ROUND(I350*H350,2)</f>
        <v>0</v>
      </c>
      <c r="K350" s="229" t="s">
        <v>159</v>
      </c>
      <c r="L350" s="45"/>
      <c r="M350" s="234" t="s">
        <v>1</v>
      </c>
      <c r="N350" s="235" t="s">
        <v>42</v>
      </c>
      <c r="O350" s="92"/>
      <c r="P350" s="236">
        <f>O350*H350</f>
        <v>0</v>
      </c>
      <c r="Q350" s="236">
        <v>0</v>
      </c>
      <c r="R350" s="236">
        <f>Q350*H350</f>
        <v>0</v>
      </c>
      <c r="S350" s="236">
        <v>0</v>
      </c>
      <c r="T350" s="237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8" t="s">
        <v>148</v>
      </c>
      <c r="AT350" s="238" t="s">
        <v>155</v>
      </c>
      <c r="AU350" s="238" t="s">
        <v>87</v>
      </c>
      <c r="AY350" s="18" t="s">
        <v>149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8" t="s">
        <v>85</v>
      </c>
      <c r="BK350" s="239">
        <f>ROUND(I350*H350,2)</f>
        <v>0</v>
      </c>
      <c r="BL350" s="18" t="s">
        <v>148</v>
      </c>
      <c r="BM350" s="238" t="s">
        <v>618</v>
      </c>
    </row>
    <row r="351" s="2" customFormat="1">
      <c r="A351" s="39"/>
      <c r="B351" s="40"/>
      <c r="C351" s="41"/>
      <c r="D351" s="240" t="s">
        <v>162</v>
      </c>
      <c r="E351" s="41"/>
      <c r="F351" s="241" t="s">
        <v>619</v>
      </c>
      <c r="G351" s="41"/>
      <c r="H351" s="41"/>
      <c r="I351" s="242"/>
      <c r="J351" s="41"/>
      <c r="K351" s="41"/>
      <c r="L351" s="45"/>
      <c r="M351" s="243"/>
      <c r="N351" s="244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162</v>
      </c>
      <c r="AU351" s="18" t="s">
        <v>87</v>
      </c>
    </row>
    <row r="352" s="13" customFormat="1">
      <c r="A352" s="13"/>
      <c r="B352" s="245"/>
      <c r="C352" s="246"/>
      <c r="D352" s="240" t="s">
        <v>163</v>
      </c>
      <c r="E352" s="247" t="s">
        <v>1</v>
      </c>
      <c r="F352" s="248" t="s">
        <v>620</v>
      </c>
      <c r="G352" s="246"/>
      <c r="H352" s="247" t="s">
        <v>1</v>
      </c>
      <c r="I352" s="249"/>
      <c r="J352" s="246"/>
      <c r="K352" s="246"/>
      <c r="L352" s="250"/>
      <c r="M352" s="251"/>
      <c r="N352" s="252"/>
      <c r="O352" s="252"/>
      <c r="P352" s="252"/>
      <c r="Q352" s="252"/>
      <c r="R352" s="252"/>
      <c r="S352" s="252"/>
      <c r="T352" s="25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4" t="s">
        <v>163</v>
      </c>
      <c r="AU352" s="254" t="s">
        <v>87</v>
      </c>
      <c r="AV352" s="13" t="s">
        <v>85</v>
      </c>
      <c r="AW352" s="13" t="s">
        <v>33</v>
      </c>
      <c r="AX352" s="13" t="s">
        <v>77</v>
      </c>
      <c r="AY352" s="254" t="s">
        <v>149</v>
      </c>
    </row>
    <row r="353" s="14" customFormat="1">
      <c r="A353" s="14"/>
      <c r="B353" s="255"/>
      <c r="C353" s="256"/>
      <c r="D353" s="240" t="s">
        <v>163</v>
      </c>
      <c r="E353" s="257" t="s">
        <v>1</v>
      </c>
      <c r="F353" s="258" t="s">
        <v>621</v>
      </c>
      <c r="G353" s="256"/>
      <c r="H353" s="259">
        <v>1</v>
      </c>
      <c r="I353" s="260"/>
      <c r="J353" s="256"/>
      <c r="K353" s="256"/>
      <c r="L353" s="261"/>
      <c r="M353" s="262"/>
      <c r="N353" s="263"/>
      <c r="O353" s="263"/>
      <c r="P353" s="263"/>
      <c r="Q353" s="263"/>
      <c r="R353" s="263"/>
      <c r="S353" s="263"/>
      <c r="T353" s="26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5" t="s">
        <v>163</v>
      </c>
      <c r="AU353" s="265" t="s">
        <v>87</v>
      </c>
      <c r="AV353" s="14" t="s">
        <v>87</v>
      </c>
      <c r="AW353" s="14" t="s">
        <v>33</v>
      </c>
      <c r="AX353" s="14" t="s">
        <v>85</v>
      </c>
      <c r="AY353" s="265" t="s">
        <v>149</v>
      </c>
    </row>
    <row r="354" s="13" customFormat="1">
      <c r="A354" s="13"/>
      <c r="B354" s="245"/>
      <c r="C354" s="246"/>
      <c r="D354" s="240" t="s">
        <v>163</v>
      </c>
      <c r="E354" s="247" t="s">
        <v>1</v>
      </c>
      <c r="F354" s="248" t="s">
        <v>405</v>
      </c>
      <c r="G354" s="246"/>
      <c r="H354" s="247" t="s">
        <v>1</v>
      </c>
      <c r="I354" s="249"/>
      <c r="J354" s="246"/>
      <c r="K354" s="246"/>
      <c r="L354" s="250"/>
      <c r="M354" s="251"/>
      <c r="N354" s="252"/>
      <c r="O354" s="252"/>
      <c r="P354" s="252"/>
      <c r="Q354" s="252"/>
      <c r="R354" s="252"/>
      <c r="S354" s="252"/>
      <c r="T354" s="25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4" t="s">
        <v>163</v>
      </c>
      <c r="AU354" s="254" t="s">
        <v>87</v>
      </c>
      <c r="AV354" s="13" t="s">
        <v>85</v>
      </c>
      <c r="AW354" s="13" t="s">
        <v>33</v>
      </c>
      <c r="AX354" s="13" t="s">
        <v>77</v>
      </c>
      <c r="AY354" s="254" t="s">
        <v>149</v>
      </c>
    </row>
    <row r="355" s="2" customFormat="1" ht="16.5" customHeight="1">
      <c r="A355" s="39"/>
      <c r="B355" s="40"/>
      <c r="C355" s="280" t="s">
        <v>622</v>
      </c>
      <c r="D355" s="280" t="s">
        <v>398</v>
      </c>
      <c r="E355" s="281" t="s">
        <v>623</v>
      </c>
      <c r="F355" s="282" t="s">
        <v>624</v>
      </c>
      <c r="G355" s="283" t="s">
        <v>485</v>
      </c>
      <c r="H355" s="284">
        <v>1</v>
      </c>
      <c r="I355" s="285"/>
      <c r="J355" s="286">
        <f>ROUND(I355*H355,2)</f>
        <v>0</v>
      </c>
      <c r="K355" s="282" t="s">
        <v>159</v>
      </c>
      <c r="L355" s="287"/>
      <c r="M355" s="288" t="s">
        <v>1</v>
      </c>
      <c r="N355" s="289" t="s">
        <v>42</v>
      </c>
      <c r="O355" s="92"/>
      <c r="P355" s="236">
        <f>O355*H355</f>
        <v>0</v>
      </c>
      <c r="Q355" s="236">
        <v>0.0015</v>
      </c>
      <c r="R355" s="236">
        <f>Q355*H355</f>
        <v>0.0015</v>
      </c>
      <c r="S355" s="236">
        <v>0</v>
      </c>
      <c r="T355" s="23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8" t="s">
        <v>197</v>
      </c>
      <c r="AT355" s="238" t="s">
        <v>398</v>
      </c>
      <c r="AU355" s="238" t="s">
        <v>87</v>
      </c>
      <c r="AY355" s="18" t="s">
        <v>149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8" t="s">
        <v>85</v>
      </c>
      <c r="BK355" s="239">
        <f>ROUND(I355*H355,2)</f>
        <v>0</v>
      </c>
      <c r="BL355" s="18" t="s">
        <v>148</v>
      </c>
      <c r="BM355" s="238" t="s">
        <v>625</v>
      </c>
    </row>
    <row r="356" s="2" customFormat="1">
      <c r="A356" s="39"/>
      <c r="B356" s="40"/>
      <c r="C356" s="41"/>
      <c r="D356" s="240" t="s">
        <v>162</v>
      </c>
      <c r="E356" s="41"/>
      <c r="F356" s="241" t="s">
        <v>624</v>
      </c>
      <c r="G356" s="41"/>
      <c r="H356" s="41"/>
      <c r="I356" s="242"/>
      <c r="J356" s="41"/>
      <c r="K356" s="41"/>
      <c r="L356" s="45"/>
      <c r="M356" s="243"/>
      <c r="N356" s="244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162</v>
      </c>
      <c r="AU356" s="18" t="s">
        <v>87</v>
      </c>
    </row>
    <row r="357" s="14" customFormat="1">
      <c r="A357" s="14"/>
      <c r="B357" s="255"/>
      <c r="C357" s="256"/>
      <c r="D357" s="240" t="s">
        <v>163</v>
      </c>
      <c r="E357" s="257" t="s">
        <v>1</v>
      </c>
      <c r="F357" s="258" t="s">
        <v>626</v>
      </c>
      <c r="G357" s="256"/>
      <c r="H357" s="259">
        <v>1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5" t="s">
        <v>163</v>
      </c>
      <c r="AU357" s="265" t="s">
        <v>87</v>
      </c>
      <c r="AV357" s="14" t="s">
        <v>87</v>
      </c>
      <c r="AW357" s="14" t="s">
        <v>33</v>
      </c>
      <c r="AX357" s="14" t="s">
        <v>85</v>
      </c>
      <c r="AY357" s="265" t="s">
        <v>149</v>
      </c>
    </row>
    <row r="358" s="2" customFormat="1" ht="16.5" customHeight="1">
      <c r="A358" s="39"/>
      <c r="B358" s="40"/>
      <c r="C358" s="227" t="s">
        <v>627</v>
      </c>
      <c r="D358" s="227" t="s">
        <v>155</v>
      </c>
      <c r="E358" s="228" t="s">
        <v>628</v>
      </c>
      <c r="F358" s="229" t="s">
        <v>629</v>
      </c>
      <c r="G358" s="230" t="s">
        <v>485</v>
      </c>
      <c r="H358" s="231">
        <v>1</v>
      </c>
      <c r="I358" s="232"/>
      <c r="J358" s="233">
        <f>ROUND(I358*H358,2)</f>
        <v>0</v>
      </c>
      <c r="K358" s="229" t="s">
        <v>159</v>
      </c>
      <c r="L358" s="45"/>
      <c r="M358" s="234" t="s">
        <v>1</v>
      </c>
      <c r="N358" s="235" t="s">
        <v>42</v>
      </c>
      <c r="O358" s="92"/>
      <c r="P358" s="236">
        <f>O358*H358</f>
        <v>0</v>
      </c>
      <c r="Q358" s="236">
        <v>0.12526000000000001</v>
      </c>
      <c r="R358" s="236">
        <f>Q358*H358</f>
        <v>0.12526000000000001</v>
      </c>
      <c r="S358" s="236">
        <v>0</v>
      </c>
      <c r="T358" s="237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8" t="s">
        <v>148</v>
      </c>
      <c r="AT358" s="238" t="s">
        <v>155</v>
      </c>
      <c r="AU358" s="238" t="s">
        <v>87</v>
      </c>
      <c r="AY358" s="18" t="s">
        <v>149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8" t="s">
        <v>85</v>
      </c>
      <c r="BK358" s="239">
        <f>ROUND(I358*H358,2)</f>
        <v>0</v>
      </c>
      <c r="BL358" s="18" t="s">
        <v>148</v>
      </c>
      <c r="BM358" s="238" t="s">
        <v>630</v>
      </c>
    </row>
    <row r="359" s="2" customFormat="1">
      <c r="A359" s="39"/>
      <c r="B359" s="40"/>
      <c r="C359" s="41"/>
      <c r="D359" s="240" t="s">
        <v>162</v>
      </c>
      <c r="E359" s="41"/>
      <c r="F359" s="241" t="s">
        <v>631</v>
      </c>
      <c r="G359" s="41"/>
      <c r="H359" s="41"/>
      <c r="I359" s="242"/>
      <c r="J359" s="41"/>
      <c r="K359" s="41"/>
      <c r="L359" s="45"/>
      <c r="M359" s="243"/>
      <c r="N359" s="244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162</v>
      </c>
      <c r="AU359" s="18" t="s">
        <v>87</v>
      </c>
    </row>
    <row r="360" s="14" customFormat="1">
      <c r="A360" s="14"/>
      <c r="B360" s="255"/>
      <c r="C360" s="256"/>
      <c r="D360" s="240" t="s">
        <v>163</v>
      </c>
      <c r="E360" s="257" t="s">
        <v>1</v>
      </c>
      <c r="F360" s="258" t="s">
        <v>632</v>
      </c>
      <c r="G360" s="256"/>
      <c r="H360" s="259">
        <v>1</v>
      </c>
      <c r="I360" s="260"/>
      <c r="J360" s="256"/>
      <c r="K360" s="256"/>
      <c r="L360" s="261"/>
      <c r="M360" s="262"/>
      <c r="N360" s="263"/>
      <c r="O360" s="263"/>
      <c r="P360" s="263"/>
      <c r="Q360" s="263"/>
      <c r="R360" s="263"/>
      <c r="S360" s="263"/>
      <c r="T360" s="26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5" t="s">
        <v>163</v>
      </c>
      <c r="AU360" s="265" t="s">
        <v>87</v>
      </c>
      <c r="AV360" s="14" t="s">
        <v>87</v>
      </c>
      <c r="AW360" s="14" t="s">
        <v>33</v>
      </c>
      <c r="AX360" s="14" t="s">
        <v>85</v>
      </c>
      <c r="AY360" s="265" t="s">
        <v>149</v>
      </c>
    </row>
    <row r="361" s="2" customFormat="1" ht="16.5" customHeight="1">
      <c r="A361" s="39"/>
      <c r="B361" s="40"/>
      <c r="C361" s="280" t="s">
        <v>633</v>
      </c>
      <c r="D361" s="280" t="s">
        <v>398</v>
      </c>
      <c r="E361" s="281" t="s">
        <v>634</v>
      </c>
      <c r="F361" s="282" t="s">
        <v>635</v>
      </c>
      <c r="G361" s="283" t="s">
        <v>485</v>
      </c>
      <c r="H361" s="284">
        <v>1</v>
      </c>
      <c r="I361" s="285"/>
      <c r="J361" s="286">
        <f>ROUND(I361*H361,2)</f>
        <v>0</v>
      </c>
      <c r="K361" s="282" t="s">
        <v>159</v>
      </c>
      <c r="L361" s="287"/>
      <c r="M361" s="288" t="s">
        <v>1</v>
      </c>
      <c r="N361" s="289" t="s">
        <v>42</v>
      </c>
      <c r="O361" s="92"/>
      <c r="P361" s="236">
        <f>O361*H361</f>
        <v>0</v>
      </c>
      <c r="Q361" s="236">
        <v>0.17499999999999999</v>
      </c>
      <c r="R361" s="236">
        <f>Q361*H361</f>
        <v>0.17499999999999999</v>
      </c>
      <c r="S361" s="236">
        <v>0</v>
      </c>
      <c r="T361" s="237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8" t="s">
        <v>197</v>
      </c>
      <c r="AT361" s="238" t="s">
        <v>398</v>
      </c>
      <c r="AU361" s="238" t="s">
        <v>87</v>
      </c>
      <c r="AY361" s="18" t="s">
        <v>149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8" t="s">
        <v>85</v>
      </c>
      <c r="BK361" s="239">
        <f>ROUND(I361*H361,2)</f>
        <v>0</v>
      </c>
      <c r="BL361" s="18" t="s">
        <v>148</v>
      </c>
      <c r="BM361" s="238" t="s">
        <v>636</v>
      </c>
    </row>
    <row r="362" s="2" customFormat="1">
      <c r="A362" s="39"/>
      <c r="B362" s="40"/>
      <c r="C362" s="41"/>
      <c r="D362" s="240" t="s">
        <v>162</v>
      </c>
      <c r="E362" s="41"/>
      <c r="F362" s="241" t="s">
        <v>635</v>
      </c>
      <c r="G362" s="41"/>
      <c r="H362" s="41"/>
      <c r="I362" s="242"/>
      <c r="J362" s="41"/>
      <c r="K362" s="41"/>
      <c r="L362" s="45"/>
      <c r="M362" s="243"/>
      <c r="N362" s="244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162</v>
      </c>
      <c r="AU362" s="18" t="s">
        <v>87</v>
      </c>
    </row>
    <row r="363" s="14" customFormat="1">
      <c r="A363" s="14"/>
      <c r="B363" s="255"/>
      <c r="C363" s="256"/>
      <c r="D363" s="240" t="s">
        <v>163</v>
      </c>
      <c r="E363" s="257" t="s">
        <v>1</v>
      </c>
      <c r="F363" s="258" t="s">
        <v>537</v>
      </c>
      <c r="G363" s="256"/>
      <c r="H363" s="259">
        <v>1</v>
      </c>
      <c r="I363" s="260"/>
      <c r="J363" s="256"/>
      <c r="K363" s="256"/>
      <c r="L363" s="261"/>
      <c r="M363" s="262"/>
      <c r="N363" s="263"/>
      <c r="O363" s="263"/>
      <c r="P363" s="263"/>
      <c r="Q363" s="263"/>
      <c r="R363" s="263"/>
      <c r="S363" s="263"/>
      <c r="T363" s="26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5" t="s">
        <v>163</v>
      </c>
      <c r="AU363" s="265" t="s">
        <v>87</v>
      </c>
      <c r="AV363" s="14" t="s">
        <v>87</v>
      </c>
      <c r="AW363" s="14" t="s">
        <v>33</v>
      </c>
      <c r="AX363" s="14" t="s">
        <v>85</v>
      </c>
      <c r="AY363" s="265" t="s">
        <v>149</v>
      </c>
    </row>
    <row r="364" s="2" customFormat="1" ht="16.5" customHeight="1">
      <c r="A364" s="39"/>
      <c r="B364" s="40"/>
      <c r="C364" s="227" t="s">
        <v>637</v>
      </c>
      <c r="D364" s="227" t="s">
        <v>155</v>
      </c>
      <c r="E364" s="228" t="s">
        <v>638</v>
      </c>
      <c r="F364" s="229" t="s">
        <v>639</v>
      </c>
      <c r="G364" s="230" t="s">
        <v>485</v>
      </c>
      <c r="H364" s="231">
        <v>1</v>
      </c>
      <c r="I364" s="232"/>
      <c r="J364" s="233">
        <f>ROUND(I364*H364,2)</f>
        <v>0</v>
      </c>
      <c r="K364" s="229" t="s">
        <v>159</v>
      </c>
      <c r="L364" s="45"/>
      <c r="M364" s="234" t="s">
        <v>1</v>
      </c>
      <c r="N364" s="235" t="s">
        <v>42</v>
      </c>
      <c r="O364" s="92"/>
      <c r="P364" s="236">
        <f>O364*H364</f>
        <v>0</v>
      </c>
      <c r="Q364" s="236">
        <v>0.030759999999999999</v>
      </c>
      <c r="R364" s="236">
        <f>Q364*H364</f>
        <v>0.030759999999999999</v>
      </c>
      <c r="S364" s="236">
        <v>0</v>
      </c>
      <c r="T364" s="23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8" t="s">
        <v>148</v>
      </c>
      <c r="AT364" s="238" t="s">
        <v>155</v>
      </c>
      <c r="AU364" s="238" t="s">
        <v>87</v>
      </c>
      <c r="AY364" s="18" t="s">
        <v>149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8" t="s">
        <v>85</v>
      </c>
      <c r="BK364" s="239">
        <f>ROUND(I364*H364,2)</f>
        <v>0</v>
      </c>
      <c r="BL364" s="18" t="s">
        <v>148</v>
      </c>
      <c r="BM364" s="238" t="s">
        <v>640</v>
      </c>
    </row>
    <row r="365" s="2" customFormat="1">
      <c r="A365" s="39"/>
      <c r="B365" s="40"/>
      <c r="C365" s="41"/>
      <c r="D365" s="240" t="s">
        <v>162</v>
      </c>
      <c r="E365" s="41"/>
      <c r="F365" s="241" t="s">
        <v>641</v>
      </c>
      <c r="G365" s="41"/>
      <c r="H365" s="41"/>
      <c r="I365" s="242"/>
      <c r="J365" s="41"/>
      <c r="K365" s="41"/>
      <c r="L365" s="45"/>
      <c r="M365" s="243"/>
      <c r="N365" s="244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162</v>
      </c>
      <c r="AU365" s="18" t="s">
        <v>87</v>
      </c>
    </row>
    <row r="366" s="14" customFormat="1">
      <c r="A366" s="14"/>
      <c r="B366" s="255"/>
      <c r="C366" s="256"/>
      <c r="D366" s="240" t="s">
        <v>163</v>
      </c>
      <c r="E366" s="257" t="s">
        <v>1</v>
      </c>
      <c r="F366" s="258" t="s">
        <v>632</v>
      </c>
      <c r="G366" s="256"/>
      <c r="H366" s="259">
        <v>1</v>
      </c>
      <c r="I366" s="260"/>
      <c r="J366" s="256"/>
      <c r="K366" s="256"/>
      <c r="L366" s="261"/>
      <c r="M366" s="262"/>
      <c r="N366" s="263"/>
      <c r="O366" s="263"/>
      <c r="P366" s="263"/>
      <c r="Q366" s="263"/>
      <c r="R366" s="263"/>
      <c r="S366" s="263"/>
      <c r="T366" s="26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5" t="s">
        <v>163</v>
      </c>
      <c r="AU366" s="265" t="s">
        <v>87</v>
      </c>
      <c r="AV366" s="14" t="s">
        <v>87</v>
      </c>
      <c r="AW366" s="14" t="s">
        <v>33</v>
      </c>
      <c r="AX366" s="14" t="s">
        <v>85</v>
      </c>
      <c r="AY366" s="265" t="s">
        <v>149</v>
      </c>
    </row>
    <row r="367" s="2" customFormat="1" ht="16.5" customHeight="1">
      <c r="A367" s="39"/>
      <c r="B367" s="40"/>
      <c r="C367" s="280" t="s">
        <v>642</v>
      </c>
      <c r="D367" s="280" t="s">
        <v>398</v>
      </c>
      <c r="E367" s="281" t="s">
        <v>643</v>
      </c>
      <c r="F367" s="282" t="s">
        <v>644</v>
      </c>
      <c r="G367" s="283" t="s">
        <v>485</v>
      </c>
      <c r="H367" s="284">
        <v>1</v>
      </c>
      <c r="I367" s="285"/>
      <c r="J367" s="286">
        <f>ROUND(I367*H367,2)</f>
        <v>0</v>
      </c>
      <c r="K367" s="282" t="s">
        <v>159</v>
      </c>
      <c r="L367" s="287"/>
      <c r="M367" s="288" t="s">
        <v>1</v>
      </c>
      <c r="N367" s="289" t="s">
        <v>42</v>
      </c>
      <c r="O367" s="92"/>
      <c r="P367" s="236">
        <f>O367*H367</f>
        <v>0</v>
      </c>
      <c r="Q367" s="236">
        <v>0.075999999999999998</v>
      </c>
      <c r="R367" s="236">
        <f>Q367*H367</f>
        <v>0.075999999999999998</v>
      </c>
      <c r="S367" s="236">
        <v>0</v>
      </c>
      <c r="T367" s="237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8" t="s">
        <v>197</v>
      </c>
      <c r="AT367" s="238" t="s">
        <v>398</v>
      </c>
      <c r="AU367" s="238" t="s">
        <v>87</v>
      </c>
      <c r="AY367" s="18" t="s">
        <v>149</v>
      </c>
      <c r="BE367" s="239">
        <f>IF(N367="základní",J367,0)</f>
        <v>0</v>
      </c>
      <c r="BF367" s="239">
        <f>IF(N367="snížená",J367,0)</f>
        <v>0</v>
      </c>
      <c r="BG367" s="239">
        <f>IF(N367="zákl. přenesená",J367,0)</f>
        <v>0</v>
      </c>
      <c r="BH367" s="239">
        <f>IF(N367="sníž. přenesená",J367,0)</f>
        <v>0</v>
      </c>
      <c r="BI367" s="239">
        <f>IF(N367="nulová",J367,0)</f>
        <v>0</v>
      </c>
      <c r="BJ367" s="18" t="s">
        <v>85</v>
      </c>
      <c r="BK367" s="239">
        <f>ROUND(I367*H367,2)</f>
        <v>0</v>
      </c>
      <c r="BL367" s="18" t="s">
        <v>148</v>
      </c>
      <c r="BM367" s="238" t="s">
        <v>645</v>
      </c>
    </row>
    <row r="368" s="2" customFormat="1">
      <c r="A368" s="39"/>
      <c r="B368" s="40"/>
      <c r="C368" s="41"/>
      <c r="D368" s="240" t="s">
        <v>162</v>
      </c>
      <c r="E368" s="41"/>
      <c r="F368" s="241" t="s">
        <v>644</v>
      </c>
      <c r="G368" s="41"/>
      <c r="H368" s="41"/>
      <c r="I368" s="242"/>
      <c r="J368" s="41"/>
      <c r="K368" s="41"/>
      <c r="L368" s="45"/>
      <c r="M368" s="243"/>
      <c r="N368" s="244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162</v>
      </c>
      <c r="AU368" s="18" t="s">
        <v>87</v>
      </c>
    </row>
    <row r="369" s="14" customFormat="1">
      <c r="A369" s="14"/>
      <c r="B369" s="255"/>
      <c r="C369" s="256"/>
      <c r="D369" s="240" t="s">
        <v>163</v>
      </c>
      <c r="E369" s="257" t="s">
        <v>1</v>
      </c>
      <c r="F369" s="258" t="s">
        <v>537</v>
      </c>
      <c r="G369" s="256"/>
      <c r="H369" s="259">
        <v>1</v>
      </c>
      <c r="I369" s="260"/>
      <c r="J369" s="256"/>
      <c r="K369" s="256"/>
      <c r="L369" s="261"/>
      <c r="M369" s="262"/>
      <c r="N369" s="263"/>
      <c r="O369" s="263"/>
      <c r="P369" s="263"/>
      <c r="Q369" s="263"/>
      <c r="R369" s="263"/>
      <c r="S369" s="263"/>
      <c r="T369" s="26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5" t="s">
        <v>163</v>
      </c>
      <c r="AU369" s="265" t="s">
        <v>87</v>
      </c>
      <c r="AV369" s="14" t="s">
        <v>87</v>
      </c>
      <c r="AW369" s="14" t="s">
        <v>33</v>
      </c>
      <c r="AX369" s="14" t="s">
        <v>85</v>
      </c>
      <c r="AY369" s="265" t="s">
        <v>149</v>
      </c>
    </row>
    <row r="370" s="2" customFormat="1" ht="16.5" customHeight="1">
      <c r="A370" s="39"/>
      <c r="B370" s="40"/>
      <c r="C370" s="227" t="s">
        <v>646</v>
      </c>
      <c r="D370" s="227" t="s">
        <v>155</v>
      </c>
      <c r="E370" s="228" t="s">
        <v>647</v>
      </c>
      <c r="F370" s="229" t="s">
        <v>648</v>
      </c>
      <c r="G370" s="230" t="s">
        <v>485</v>
      </c>
      <c r="H370" s="231">
        <v>1</v>
      </c>
      <c r="I370" s="232"/>
      <c r="J370" s="233">
        <f>ROUND(I370*H370,2)</f>
        <v>0</v>
      </c>
      <c r="K370" s="229" t="s">
        <v>159</v>
      </c>
      <c r="L370" s="45"/>
      <c r="M370" s="234" t="s">
        <v>1</v>
      </c>
      <c r="N370" s="235" t="s">
        <v>42</v>
      </c>
      <c r="O370" s="92"/>
      <c r="P370" s="236">
        <f>O370*H370</f>
        <v>0</v>
      </c>
      <c r="Q370" s="236">
        <v>0.030759999999999999</v>
      </c>
      <c r="R370" s="236">
        <f>Q370*H370</f>
        <v>0.030759999999999999</v>
      </c>
      <c r="S370" s="236">
        <v>0</v>
      </c>
      <c r="T370" s="237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8" t="s">
        <v>148</v>
      </c>
      <c r="AT370" s="238" t="s">
        <v>155</v>
      </c>
      <c r="AU370" s="238" t="s">
        <v>87</v>
      </c>
      <c r="AY370" s="18" t="s">
        <v>149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8" t="s">
        <v>85</v>
      </c>
      <c r="BK370" s="239">
        <f>ROUND(I370*H370,2)</f>
        <v>0</v>
      </c>
      <c r="BL370" s="18" t="s">
        <v>148</v>
      </c>
      <c r="BM370" s="238" t="s">
        <v>649</v>
      </c>
    </row>
    <row r="371" s="2" customFormat="1">
      <c r="A371" s="39"/>
      <c r="B371" s="40"/>
      <c r="C371" s="41"/>
      <c r="D371" s="240" t="s">
        <v>162</v>
      </c>
      <c r="E371" s="41"/>
      <c r="F371" s="241" t="s">
        <v>650</v>
      </c>
      <c r="G371" s="41"/>
      <c r="H371" s="41"/>
      <c r="I371" s="242"/>
      <c r="J371" s="41"/>
      <c r="K371" s="41"/>
      <c r="L371" s="45"/>
      <c r="M371" s="243"/>
      <c r="N371" s="244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162</v>
      </c>
      <c r="AU371" s="18" t="s">
        <v>87</v>
      </c>
    </row>
    <row r="372" s="14" customFormat="1">
      <c r="A372" s="14"/>
      <c r="B372" s="255"/>
      <c r="C372" s="256"/>
      <c r="D372" s="240" t="s">
        <v>163</v>
      </c>
      <c r="E372" s="257" t="s">
        <v>1</v>
      </c>
      <c r="F372" s="258" t="s">
        <v>651</v>
      </c>
      <c r="G372" s="256"/>
      <c r="H372" s="259">
        <v>1</v>
      </c>
      <c r="I372" s="260"/>
      <c r="J372" s="256"/>
      <c r="K372" s="256"/>
      <c r="L372" s="261"/>
      <c r="M372" s="262"/>
      <c r="N372" s="263"/>
      <c r="O372" s="263"/>
      <c r="P372" s="263"/>
      <c r="Q372" s="263"/>
      <c r="R372" s="263"/>
      <c r="S372" s="263"/>
      <c r="T372" s="26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5" t="s">
        <v>163</v>
      </c>
      <c r="AU372" s="265" t="s">
        <v>87</v>
      </c>
      <c r="AV372" s="14" t="s">
        <v>87</v>
      </c>
      <c r="AW372" s="14" t="s">
        <v>33</v>
      </c>
      <c r="AX372" s="14" t="s">
        <v>85</v>
      </c>
      <c r="AY372" s="265" t="s">
        <v>149</v>
      </c>
    </row>
    <row r="373" s="2" customFormat="1" ht="16.5" customHeight="1">
      <c r="A373" s="39"/>
      <c r="B373" s="40"/>
      <c r="C373" s="280" t="s">
        <v>652</v>
      </c>
      <c r="D373" s="280" t="s">
        <v>398</v>
      </c>
      <c r="E373" s="281" t="s">
        <v>653</v>
      </c>
      <c r="F373" s="282" t="s">
        <v>654</v>
      </c>
      <c r="G373" s="283" t="s">
        <v>485</v>
      </c>
      <c r="H373" s="284">
        <v>1</v>
      </c>
      <c r="I373" s="285"/>
      <c r="J373" s="286">
        <f>ROUND(I373*H373,2)</f>
        <v>0</v>
      </c>
      <c r="K373" s="282" t="s">
        <v>159</v>
      </c>
      <c r="L373" s="287"/>
      <c r="M373" s="288" t="s">
        <v>1</v>
      </c>
      <c r="N373" s="289" t="s">
        <v>42</v>
      </c>
      <c r="O373" s="92"/>
      <c r="P373" s="236">
        <f>O373*H373</f>
        <v>0</v>
      </c>
      <c r="Q373" s="236">
        <v>0.155</v>
      </c>
      <c r="R373" s="236">
        <f>Q373*H373</f>
        <v>0.155</v>
      </c>
      <c r="S373" s="236">
        <v>0</v>
      </c>
      <c r="T373" s="237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8" t="s">
        <v>197</v>
      </c>
      <c r="AT373" s="238" t="s">
        <v>398</v>
      </c>
      <c r="AU373" s="238" t="s">
        <v>87</v>
      </c>
      <c r="AY373" s="18" t="s">
        <v>149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8" t="s">
        <v>85</v>
      </c>
      <c r="BK373" s="239">
        <f>ROUND(I373*H373,2)</f>
        <v>0</v>
      </c>
      <c r="BL373" s="18" t="s">
        <v>148</v>
      </c>
      <c r="BM373" s="238" t="s">
        <v>655</v>
      </c>
    </row>
    <row r="374" s="2" customFormat="1">
      <c r="A374" s="39"/>
      <c r="B374" s="40"/>
      <c r="C374" s="41"/>
      <c r="D374" s="240" t="s">
        <v>162</v>
      </c>
      <c r="E374" s="41"/>
      <c r="F374" s="241" t="s">
        <v>654</v>
      </c>
      <c r="G374" s="41"/>
      <c r="H374" s="41"/>
      <c r="I374" s="242"/>
      <c r="J374" s="41"/>
      <c r="K374" s="41"/>
      <c r="L374" s="45"/>
      <c r="M374" s="243"/>
      <c r="N374" s="244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162</v>
      </c>
      <c r="AU374" s="18" t="s">
        <v>87</v>
      </c>
    </row>
    <row r="375" s="14" customFormat="1">
      <c r="A375" s="14"/>
      <c r="B375" s="255"/>
      <c r="C375" s="256"/>
      <c r="D375" s="240" t="s">
        <v>163</v>
      </c>
      <c r="E375" s="257" t="s">
        <v>1</v>
      </c>
      <c r="F375" s="258" t="s">
        <v>537</v>
      </c>
      <c r="G375" s="256"/>
      <c r="H375" s="259">
        <v>1</v>
      </c>
      <c r="I375" s="260"/>
      <c r="J375" s="256"/>
      <c r="K375" s="256"/>
      <c r="L375" s="261"/>
      <c r="M375" s="262"/>
      <c r="N375" s="263"/>
      <c r="O375" s="263"/>
      <c r="P375" s="263"/>
      <c r="Q375" s="263"/>
      <c r="R375" s="263"/>
      <c r="S375" s="263"/>
      <c r="T375" s="26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5" t="s">
        <v>163</v>
      </c>
      <c r="AU375" s="265" t="s">
        <v>87</v>
      </c>
      <c r="AV375" s="14" t="s">
        <v>87</v>
      </c>
      <c r="AW375" s="14" t="s">
        <v>33</v>
      </c>
      <c r="AX375" s="14" t="s">
        <v>85</v>
      </c>
      <c r="AY375" s="265" t="s">
        <v>149</v>
      </c>
    </row>
    <row r="376" s="2" customFormat="1" ht="16.5" customHeight="1">
      <c r="A376" s="39"/>
      <c r="B376" s="40"/>
      <c r="C376" s="227" t="s">
        <v>656</v>
      </c>
      <c r="D376" s="227" t="s">
        <v>155</v>
      </c>
      <c r="E376" s="228" t="s">
        <v>657</v>
      </c>
      <c r="F376" s="229" t="s">
        <v>658</v>
      </c>
      <c r="G376" s="230" t="s">
        <v>485</v>
      </c>
      <c r="H376" s="231">
        <v>1</v>
      </c>
      <c r="I376" s="232"/>
      <c r="J376" s="233">
        <f>ROUND(I376*H376,2)</f>
        <v>0</v>
      </c>
      <c r="K376" s="229" t="s">
        <v>159</v>
      </c>
      <c r="L376" s="45"/>
      <c r="M376" s="234" t="s">
        <v>1</v>
      </c>
      <c r="N376" s="235" t="s">
        <v>42</v>
      </c>
      <c r="O376" s="92"/>
      <c r="P376" s="236">
        <f>O376*H376</f>
        <v>0</v>
      </c>
      <c r="Q376" s="236">
        <v>0.030759999999999999</v>
      </c>
      <c r="R376" s="236">
        <f>Q376*H376</f>
        <v>0.030759999999999999</v>
      </c>
      <c r="S376" s="236">
        <v>0</v>
      </c>
      <c r="T376" s="237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8" t="s">
        <v>148</v>
      </c>
      <c r="AT376" s="238" t="s">
        <v>155</v>
      </c>
      <c r="AU376" s="238" t="s">
        <v>87</v>
      </c>
      <c r="AY376" s="18" t="s">
        <v>149</v>
      </c>
      <c r="BE376" s="239">
        <f>IF(N376="základní",J376,0)</f>
        <v>0</v>
      </c>
      <c r="BF376" s="239">
        <f>IF(N376="snížená",J376,0)</f>
        <v>0</v>
      </c>
      <c r="BG376" s="239">
        <f>IF(N376="zákl. přenesená",J376,0)</f>
        <v>0</v>
      </c>
      <c r="BH376" s="239">
        <f>IF(N376="sníž. přenesená",J376,0)</f>
        <v>0</v>
      </c>
      <c r="BI376" s="239">
        <f>IF(N376="nulová",J376,0)</f>
        <v>0</v>
      </c>
      <c r="BJ376" s="18" t="s">
        <v>85</v>
      </c>
      <c r="BK376" s="239">
        <f>ROUND(I376*H376,2)</f>
        <v>0</v>
      </c>
      <c r="BL376" s="18" t="s">
        <v>148</v>
      </c>
      <c r="BM376" s="238" t="s">
        <v>659</v>
      </c>
    </row>
    <row r="377" s="2" customFormat="1">
      <c r="A377" s="39"/>
      <c r="B377" s="40"/>
      <c r="C377" s="41"/>
      <c r="D377" s="240" t="s">
        <v>162</v>
      </c>
      <c r="E377" s="41"/>
      <c r="F377" s="241" t="s">
        <v>660</v>
      </c>
      <c r="G377" s="41"/>
      <c r="H377" s="41"/>
      <c r="I377" s="242"/>
      <c r="J377" s="41"/>
      <c r="K377" s="41"/>
      <c r="L377" s="45"/>
      <c r="M377" s="243"/>
      <c r="N377" s="244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162</v>
      </c>
      <c r="AU377" s="18" t="s">
        <v>87</v>
      </c>
    </row>
    <row r="378" s="14" customFormat="1">
      <c r="A378" s="14"/>
      <c r="B378" s="255"/>
      <c r="C378" s="256"/>
      <c r="D378" s="240" t="s">
        <v>163</v>
      </c>
      <c r="E378" s="257" t="s">
        <v>1</v>
      </c>
      <c r="F378" s="258" t="s">
        <v>632</v>
      </c>
      <c r="G378" s="256"/>
      <c r="H378" s="259">
        <v>1</v>
      </c>
      <c r="I378" s="260"/>
      <c r="J378" s="256"/>
      <c r="K378" s="256"/>
      <c r="L378" s="261"/>
      <c r="M378" s="262"/>
      <c r="N378" s="263"/>
      <c r="O378" s="263"/>
      <c r="P378" s="263"/>
      <c r="Q378" s="263"/>
      <c r="R378" s="263"/>
      <c r="S378" s="263"/>
      <c r="T378" s="26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5" t="s">
        <v>163</v>
      </c>
      <c r="AU378" s="265" t="s">
        <v>87</v>
      </c>
      <c r="AV378" s="14" t="s">
        <v>87</v>
      </c>
      <c r="AW378" s="14" t="s">
        <v>33</v>
      </c>
      <c r="AX378" s="14" t="s">
        <v>85</v>
      </c>
      <c r="AY378" s="265" t="s">
        <v>149</v>
      </c>
    </row>
    <row r="379" s="2" customFormat="1" ht="16.5" customHeight="1">
      <c r="A379" s="39"/>
      <c r="B379" s="40"/>
      <c r="C379" s="280" t="s">
        <v>661</v>
      </c>
      <c r="D379" s="280" t="s">
        <v>398</v>
      </c>
      <c r="E379" s="281" t="s">
        <v>662</v>
      </c>
      <c r="F379" s="282" t="s">
        <v>663</v>
      </c>
      <c r="G379" s="283" t="s">
        <v>485</v>
      </c>
      <c r="H379" s="284">
        <v>1</v>
      </c>
      <c r="I379" s="285"/>
      <c r="J379" s="286">
        <f>ROUND(I379*H379,2)</f>
        <v>0</v>
      </c>
      <c r="K379" s="282" t="s">
        <v>159</v>
      </c>
      <c r="L379" s="287"/>
      <c r="M379" s="288" t="s">
        <v>1</v>
      </c>
      <c r="N379" s="289" t="s">
        <v>42</v>
      </c>
      <c r="O379" s="92"/>
      <c r="P379" s="236">
        <f>O379*H379</f>
        <v>0</v>
      </c>
      <c r="Q379" s="236">
        <v>0.17000000000000001</v>
      </c>
      <c r="R379" s="236">
        <f>Q379*H379</f>
        <v>0.17000000000000001</v>
      </c>
      <c r="S379" s="236">
        <v>0</v>
      </c>
      <c r="T379" s="23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8" t="s">
        <v>197</v>
      </c>
      <c r="AT379" s="238" t="s">
        <v>398</v>
      </c>
      <c r="AU379" s="238" t="s">
        <v>87</v>
      </c>
      <c r="AY379" s="18" t="s">
        <v>149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8" t="s">
        <v>85</v>
      </c>
      <c r="BK379" s="239">
        <f>ROUND(I379*H379,2)</f>
        <v>0</v>
      </c>
      <c r="BL379" s="18" t="s">
        <v>148</v>
      </c>
      <c r="BM379" s="238" t="s">
        <v>664</v>
      </c>
    </row>
    <row r="380" s="2" customFormat="1">
      <c r="A380" s="39"/>
      <c r="B380" s="40"/>
      <c r="C380" s="41"/>
      <c r="D380" s="240" t="s">
        <v>162</v>
      </c>
      <c r="E380" s="41"/>
      <c r="F380" s="241" t="s">
        <v>663</v>
      </c>
      <c r="G380" s="41"/>
      <c r="H380" s="41"/>
      <c r="I380" s="242"/>
      <c r="J380" s="41"/>
      <c r="K380" s="41"/>
      <c r="L380" s="45"/>
      <c r="M380" s="243"/>
      <c r="N380" s="244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162</v>
      </c>
      <c r="AU380" s="18" t="s">
        <v>87</v>
      </c>
    </row>
    <row r="381" s="14" customFormat="1">
      <c r="A381" s="14"/>
      <c r="B381" s="255"/>
      <c r="C381" s="256"/>
      <c r="D381" s="240" t="s">
        <v>163</v>
      </c>
      <c r="E381" s="257" t="s">
        <v>1</v>
      </c>
      <c r="F381" s="258" t="s">
        <v>537</v>
      </c>
      <c r="G381" s="256"/>
      <c r="H381" s="259">
        <v>1</v>
      </c>
      <c r="I381" s="260"/>
      <c r="J381" s="256"/>
      <c r="K381" s="256"/>
      <c r="L381" s="261"/>
      <c r="M381" s="262"/>
      <c r="N381" s="263"/>
      <c r="O381" s="263"/>
      <c r="P381" s="263"/>
      <c r="Q381" s="263"/>
      <c r="R381" s="263"/>
      <c r="S381" s="263"/>
      <c r="T381" s="26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5" t="s">
        <v>163</v>
      </c>
      <c r="AU381" s="265" t="s">
        <v>87</v>
      </c>
      <c r="AV381" s="14" t="s">
        <v>87</v>
      </c>
      <c r="AW381" s="14" t="s">
        <v>33</v>
      </c>
      <c r="AX381" s="14" t="s">
        <v>85</v>
      </c>
      <c r="AY381" s="265" t="s">
        <v>149</v>
      </c>
    </row>
    <row r="382" s="2" customFormat="1" ht="16.5" customHeight="1">
      <c r="A382" s="39"/>
      <c r="B382" s="40"/>
      <c r="C382" s="227" t="s">
        <v>665</v>
      </c>
      <c r="D382" s="227" t="s">
        <v>155</v>
      </c>
      <c r="E382" s="228" t="s">
        <v>666</v>
      </c>
      <c r="F382" s="229" t="s">
        <v>667</v>
      </c>
      <c r="G382" s="230" t="s">
        <v>485</v>
      </c>
      <c r="H382" s="231">
        <v>1</v>
      </c>
      <c r="I382" s="232"/>
      <c r="J382" s="233">
        <f>ROUND(I382*H382,2)</f>
        <v>0</v>
      </c>
      <c r="K382" s="229" t="s">
        <v>159</v>
      </c>
      <c r="L382" s="45"/>
      <c r="M382" s="234" t="s">
        <v>1</v>
      </c>
      <c r="N382" s="235" t="s">
        <v>42</v>
      </c>
      <c r="O382" s="92"/>
      <c r="P382" s="236">
        <f>O382*H382</f>
        <v>0</v>
      </c>
      <c r="Q382" s="236">
        <v>0.21734000000000001</v>
      </c>
      <c r="R382" s="236">
        <f>Q382*H382</f>
        <v>0.21734000000000001</v>
      </c>
      <c r="S382" s="236">
        <v>0</v>
      </c>
      <c r="T382" s="23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8" t="s">
        <v>148</v>
      </c>
      <c r="AT382" s="238" t="s">
        <v>155</v>
      </c>
      <c r="AU382" s="238" t="s">
        <v>87</v>
      </c>
      <c r="AY382" s="18" t="s">
        <v>149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8" t="s">
        <v>85</v>
      </c>
      <c r="BK382" s="239">
        <f>ROUND(I382*H382,2)</f>
        <v>0</v>
      </c>
      <c r="BL382" s="18" t="s">
        <v>148</v>
      </c>
      <c r="BM382" s="238" t="s">
        <v>668</v>
      </c>
    </row>
    <row r="383" s="2" customFormat="1">
      <c r="A383" s="39"/>
      <c r="B383" s="40"/>
      <c r="C383" s="41"/>
      <c r="D383" s="240" t="s">
        <v>162</v>
      </c>
      <c r="E383" s="41"/>
      <c r="F383" s="241" t="s">
        <v>667</v>
      </c>
      <c r="G383" s="41"/>
      <c r="H383" s="41"/>
      <c r="I383" s="242"/>
      <c r="J383" s="41"/>
      <c r="K383" s="41"/>
      <c r="L383" s="45"/>
      <c r="M383" s="243"/>
      <c r="N383" s="244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162</v>
      </c>
      <c r="AU383" s="18" t="s">
        <v>87</v>
      </c>
    </row>
    <row r="384" s="14" customFormat="1">
      <c r="A384" s="14"/>
      <c r="B384" s="255"/>
      <c r="C384" s="256"/>
      <c r="D384" s="240" t="s">
        <v>163</v>
      </c>
      <c r="E384" s="257" t="s">
        <v>1</v>
      </c>
      <c r="F384" s="258" t="s">
        <v>632</v>
      </c>
      <c r="G384" s="256"/>
      <c r="H384" s="259">
        <v>1</v>
      </c>
      <c r="I384" s="260"/>
      <c r="J384" s="256"/>
      <c r="K384" s="256"/>
      <c r="L384" s="261"/>
      <c r="M384" s="262"/>
      <c r="N384" s="263"/>
      <c r="O384" s="263"/>
      <c r="P384" s="263"/>
      <c r="Q384" s="263"/>
      <c r="R384" s="263"/>
      <c r="S384" s="263"/>
      <c r="T384" s="26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5" t="s">
        <v>163</v>
      </c>
      <c r="AU384" s="265" t="s">
        <v>87</v>
      </c>
      <c r="AV384" s="14" t="s">
        <v>87</v>
      </c>
      <c r="AW384" s="14" t="s">
        <v>33</v>
      </c>
      <c r="AX384" s="14" t="s">
        <v>85</v>
      </c>
      <c r="AY384" s="265" t="s">
        <v>149</v>
      </c>
    </row>
    <row r="385" s="2" customFormat="1" ht="16.5" customHeight="1">
      <c r="A385" s="39"/>
      <c r="B385" s="40"/>
      <c r="C385" s="280" t="s">
        <v>669</v>
      </c>
      <c r="D385" s="280" t="s">
        <v>398</v>
      </c>
      <c r="E385" s="281" t="s">
        <v>670</v>
      </c>
      <c r="F385" s="282" t="s">
        <v>671</v>
      </c>
      <c r="G385" s="283" t="s">
        <v>485</v>
      </c>
      <c r="H385" s="284">
        <v>1</v>
      </c>
      <c r="I385" s="285"/>
      <c r="J385" s="286">
        <f>ROUND(I385*H385,2)</f>
        <v>0</v>
      </c>
      <c r="K385" s="282" t="s">
        <v>159</v>
      </c>
      <c r="L385" s="287"/>
      <c r="M385" s="288" t="s">
        <v>1</v>
      </c>
      <c r="N385" s="289" t="s">
        <v>42</v>
      </c>
      <c r="O385" s="92"/>
      <c r="P385" s="236">
        <f>O385*H385</f>
        <v>0</v>
      </c>
      <c r="Q385" s="236">
        <v>0.0085000000000000006</v>
      </c>
      <c r="R385" s="236">
        <f>Q385*H385</f>
        <v>0.0085000000000000006</v>
      </c>
      <c r="S385" s="236">
        <v>0</v>
      </c>
      <c r="T385" s="237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8" t="s">
        <v>197</v>
      </c>
      <c r="AT385" s="238" t="s">
        <v>398</v>
      </c>
      <c r="AU385" s="238" t="s">
        <v>87</v>
      </c>
      <c r="AY385" s="18" t="s">
        <v>149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8" t="s">
        <v>85</v>
      </c>
      <c r="BK385" s="239">
        <f>ROUND(I385*H385,2)</f>
        <v>0</v>
      </c>
      <c r="BL385" s="18" t="s">
        <v>148</v>
      </c>
      <c r="BM385" s="238" t="s">
        <v>672</v>
      </c>
    </row>
    <row r="386" s="2" customFormat="1">
      <c r="A386" s="39"/>
      <c r="B386" s="40"/>
      <c r="C386" s="41"/>
      <c r="D386" s="240" t="s">
        <v>162</v>
      </c>
      <c r="E386" s="41"/>
      <c r="F386" s="241" t="s">
        <v>671</v>
      </c>
      <c r="G386" s="41"/>
      <c r="H386" s="41"/>
      <c r="I386" s="242"/>
      <c r="J386" s="41"/>
      <c r="K386" s="41"/>
      <c r="L386" s="45"/>
      <c r="M386" s="243"/>
      <c r="N386" s="244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162</v>
      </c>
      <c r="AU386" s="18" t="s">
        <v>87</v>
      </c>
    </row>
    <row r="387" s="14" customFormat="1">
      <c r="A387" s="14"/>
      <c r="B387" s="255"/>
      <c r="C387" s="256"/>
      <c r="D387" s="240" t="s">
        <v>163</v>
      </c>
      <c r="E387" s="257" t="s">
        <v>1</v>
      </c>
      <c r="F387" s="258" t="s">
        <v>537</v>
      </c>
      <c r="G387" s="256"/>
      <c r="H387" s="259">
        <v>1</v>
      </c>
      <c r="I387" s="260"/>
      <c r="J387" s="256"/>
      <c r="K387" s="256"/>
      <c r="L387" s="261"/>
      <c r="M387" s="262"/>
      <c r="N387" s="263"/>
      <c r="O387" s="263"/>
      <c r="P387" s="263"/>
      <c r="Q387" s="263"/>
      <c r="R387" s="263"/>
      <c r="S387" s="263"/>
      <c r="T387" s="26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5" t="s">
        <v>163</v>
      </c>
      <c r="AU387" s="265" t="s">
        <v>87</v>
      </c>
      <c r="AV387" s="14" t="s">
        <v>87</v>
      </c>
      <c r="AW387" s="14" t="s">
        <v>33</v>
      </c>
      <c r="AX387" s="14" t="s">
        <v>85</v>
      </c>
      <c r="AY387" s="265" t="s">
        <v>149</v>
      </c>
    </row>
    <row r="388" s="2" customFormat="1" ht="16.5" customHeight="1">
      <c r="A388" s="39"/>
      <c r="B388" s="40"/>
      <c r="C388" s="280" t="s">
        <v>673</v>
      </c>
      <c r="D388" s="280" t="s">
        <v>398</v>
      </c>
      <c r="E388" s="281" t="s">
        <v>674</v>
      </c>
      <c r="F388" s="282" t="s">
        <v>675</v>
      </c>
      <c r="G388" s="283" t="s">
        <v>485</v>
      </c>
      <c r="H388" s="284">
        <v>1</v>
      </c>
      <c r="I388" s="285"/>
      <c r="J388" s="286">
        <f>ROUND(I388*H388,2)</f>
        <v>0</v>
      </c>
      <c r="K388" s="282" t="s">
        <v>159</v>
      </c>
      <c r="L388" s="287"/>
      <c r="M388" s="288" t="s">
        <v>1</v>
      </c>
      <c r="N388" s="289" t="s">
        <v>42</v>
      </c>
      <c r="O388" s="92"/>
      <c r="P388" s="236">
        <f>O388*H388</f>
        <v>0</v>
      </c>
      <c r="Q388" s="236">
        <v>0.108</v>
      </c>
      <c r="R388" s="236">
        <f>Q388*H388</f>
        <v>0.108</v>
      </c>
      <c r="S388" s="236">
        <v>0</v>
      </c>
      <c r="T388" s="23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8" t="s">
        <v>197</v>
      </c>
      <c r="AT388" s="238" t="s">
        <v>398</v>
      </c>
      <c r="AU388" s="238" t="s">
        <v>87</v>
      </c>
      <c r="AY388" s="18" t="s">
        <v>149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8" t="s">
        <v>85</v>
      </c>
      <c r="BK388" s="239">
        <f>ROUND(I388*H388,2)</f>
        <v>0</v>
      </c>
      <c r="BL388" s="18" t="s">
        <v>148</v>
      </c>
      <c r="BM388" s="238" t="s">
        <v>676</v>
      </c>
    </row>
    <row r="389" s="2" customFormat="1">
      <c r="A389" s="39"/>
      <c r="B389" s="40"/>
      <c r="C389" s="41"/>
      <c r="D389" s="240" t="s">
        <v>162</v>
      </c>
      <c r="E389" s="41"/>
      <c r="F389" s="241" t="s">
        <v>675</v>
      </c>
      <c r="G389" s="41"/>
      <c r="H389" s="41"/>
      <c r="I389" s="242"/>
      <c r="J389" s="41"/>
      <c r="K389" s="41"/>
      <c r="L389" s="45"/>
      <c r="M389" s="243"/>
      <c r="N389" s="244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162</v>
      </c>
      <c r="AU389" s="18" t="s">
        <v>87</v>
      </c>
    </row>
    <row r="390" s="14" customFormat="1">
      <c r="A390" s="14"/>
      <c r="B390" s="255"/>
      <c r="C390" s="256"/>
      <c r="D390" s="240" t="s">
        <v>163</v>
      </c>
      <c r="E390" s="257" t="s">
        <v>1</v>
      </c>
      <c r="F390" s="258" t="s">
        <v>677</v>
      </c>
      <c r="G390" s="256"/>
      <c r="H390" s="259">
        <v>1</v>
      </c>
      <c r="I390" s="260"/>
      <c r="J390" s="256"/>
      <c r="K390" s="256"/>
      <c r="L390" s="261"/>
      <c r="M390" s="262"/>
      <c r="N390" s="263"/>
      <c r="O390" s="263"/>
      <c r="P390" s="263"/>
      <c r="Q390" s="263"/>
      <c r="R390" s="263"/>
      <c r="S390" s="263"/>
      <c r="T390" s="26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5" t="s">
        <v>163</v>
      </c>
      <c r="AU390" s="265" t="s">
        <v>87</v>
      </c>
      <c r="AV390" s="14" t="s">
        <v>87</v>
      </c>
      <c r="AW390" s="14" t="s">
        <v>33</v>
      </c>
      <c r="AX390" s="14" t="s">
        <v>85</v>
      </c>
      <c r="AY390" s="265" t="s">
        <v>149</v>
      </c>
    </row>
    <row r="391" s="12" customFormat="1" ht="22.8" customHeight="1">
      <c r="A391" s="12"/>
      <c r="B391" s="211"/>
      <c r="C391" s="212"/>
      <c r="D391" s="213" t="s">
        <v>76</v>
      </c>
      <c r="E391" s="225" t="s">
        <v>203</v>
      </c>
      <c r="F391" s="225" t="s">
        <v>678</v>
      </c>
      <c r="G391" s="212"/>
      <c r="H391" s="212"/>
      <c r="I391" s="215"/>
      <c r="J391" s="226">
        <f>BK391</f>
        <v>0</v>
      </c>
      <c r="K391" s="212"/>
      <c r="L391" s="217"/>
      <c r="M391" s="218"/>
      <c r="N391" s="219"/>
      <c r="O391" s="219"/>
      <c r="P391" s="220">
        <f>SUM(P392:P429)</f>
        <v>0</v>
      </c>
      <c r="Q391" s="219"/>
      <c r="R391" s="220">
        <f>SUM(R392:R429)</f>
        <v>20.462494800000002</v>
      </c>
      <c r="S391" s="219"/>
      <c r="T391" s="221">
        <f>SUM(T392:T429)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22" t="s">
        <v>85</v>
      </c>
      <c r="AT391" s="223" t="s">
        <v>76</v>
      </c>
      <c r="AU391" s="223" t="s">
        <v>85</v>
      </c>
      <c r="AY391" s="222" t="s">
        <v>149</v>
      </c>
      <c r="BK391" s="224">
        <f>SUM(BK392:BK429)</f>
        <v>0</v>
      </c>
    </row>
    <row r="392" s="2" customFormat="1" ht="16.5" customHeight="1">
      <c r="A392" s="39"/>
      <c r="B392" s="40"/>
      <c r="C392" s="227" t="s">
        <v>679</v>
      </c>
      <c r="D392" s="227" t="s">
        <v>155</v>
      </c>
      <c r="E392" s="228" t="s">
        <v>680</v>
      </c>
      <c r="F392" s="229" t="s">
        <v>681</v>
      </c>
      <c r="G392" s="230" t="s">
        <v>303</v>
      </c>
      <c r="H392" s="231">
        <v>69.799999999999997</v>
      </c>
      <c r="I392" s="232"/>
      <c r="J392" s="233">
        <f>ROUND(I392*H392,2)</f>
        <v>0</v>
      </c>
      <c r="K392" s="229" t="s">
        <v>159</v>
      </c>
      <c r="L392" s="45"/>
      <c r="M392" s="234" t="s">
        <v>1</v>
      </c>
      <c r="N392" s="235" t="s">
        <v>42</v>
      </c>
      <c r="O392" s="92"/>
      <c r="P392" s="236">
        <f>O392*H392</f>
        <v>0</v>
      </c>
      <c r="Q392" s="236">
        <v>0.16850000000000001</v>
      </c>
      <c r="R392" s="236">
        <f>Q392*H392</f>
        <v>11.7613</v>
      </c>
      <c r="S392" s="236">
        <v>0</v>
      </c>
      <c r="T392" s="23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8" t="s">
        <v>148</v>
      </c>
      <c r="AT392" s="238" t="s">
        <v>155</v>
      </c>
      <c r="AU392" s="238" t="s">
        <v>87</v>
      </c>
      <c r="AY392" s="18" t="s">
        <v>149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8" t="s">
        <v>85</v>
      </c>
      <c r="BK392" s="239">
        <f>ROUND(I392*H392,2)</f>
        <v>0</v>
      </c>
      <c r="BL392" s="18" t="s">
        <v>148</v>
      </c>
      <c r="BM392" s="238" t="s">
        <v>682</v>
      </c>
    </row>
    <row r="393" s="2" customFormat="1">
      <c r="A393" s="39"/>
      <c r="B393" s="40"/>
      <c r="C393" s="41"/>
      <c r="D393" s="240" t="s">
        <v>162</v>
      </c>
      <c r="E393" s="41"/>
      <c r="F393" s="241" t="s">
        <v>683</v>
      </c>
      <c r="G393" s="41"/>
      <c r="H393" s="41"/>
      <c r="I393" s="242"/>
      <c r="J393" s="41"/>
      <c r="K393" s="41"/>
      <c r="L393" s="45"/>
      <c r="M393" s="243"/>
      <c r="N393" s="244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162</v>
      </c>
      <c r="AU393" s="18" t="s">
        <v>87</v>
      </c>
    </row>
    <row r="394" s="14" customFormat="1">
      <c r="A394" s="14"/>
      <c r="B394" s="255"/>
      <c r="C394" s="256"/>
      <c r="D394" s="240" t="s">
        <v>163</v>
      </c>
      <c r="E394" s="257" t="s">
        <v>1</v>
      </c>
      <c r="F394" s="258" t="s">
        <v>684</v>
      </c>
      <c r="G394" s="256"/>
      <c r="H394" s="259">
        <v>69.799999999999997</v>
      </c>
      <c r="I394" s="260"/>
      <c r="J394" s="256"/>
      <c r="K394" s="256"/>
      <c r="L394" s="261"/>
      <c r="M394" s="262"/>
      <c r="N394" s="263"/>
      <c r="O394" s="263"/>
      <c r="P394" s="263"/>
      <c r="Q394" s="263"/>
      <c r="R394" s="263"/>
      <c r="S394" s="263"/>
      <c r="T394" s="26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5" t="s">
        <v>163</v>
      </c>
      <c r="AU394" s="265" t="s">
        <v>87</v>
      </c>
      <c r="AV394" s="14" t="s">
        <v>87</v>
      </c>
      <c r="AW394" s="14" t="s">
        <v>33</v>
      </c>
      <c r="AX394" s="14" t="s">
        <v>85</v>
      </c>
      <c r="AY394" s="265" t="s">
        <v>149</v>
      </c>
    </row>
    <row r="395" s="2" customFormat="1" ht="16.5" customHeight="1">
      <c r="A395" s="39"/>
      <c r="B395" s="40"/>
      <c r="C395" s="280" t="s">
        <v>685</v>
      </c>
      <c r="D395" s="280" t="s">
        <v>398</v>
      </c>
      <c r="E395" s="281" t="s">
        <v>686</v>
      </c>
      <c r="F395" s="282" t="s">
        <v>687</v>
      </c>
      <c r="G395" s="283" t="s">
        <v>303</v>
      </c>
      <c r="H395" s="284">
        <v>46.399999999999999</v>
      </c>
      <c r="I395" s="285"/>
      <c r="J395" s="286">
        <f>ROUND(I395*H395,2)</f>
        <v>0</v>
      </c>
      <c r="K395" s="282" t="s">
        <v>159</v>
      </c>
      <c r="L395" s="287"/>
      <c r="M395" s="288" t="s">
        <v>1</v>
      </c>
      <c r="N395" s="289" t="s">
        <v>42</v>
      </c>
      <c r="O395" s="92"/>
      <c r="P395" s="236">
        <f>O395*H395</f>
        <v>0</v>
      </c>
      <c r="Q395" s="236">
        <v>0.080000000000000002</v>
      </c>
      <c r="R395" s="236">
        <f>Q395*H395</f>
        <v>3.7119999999999997</v>
      </c>
      <c r="S395" s="236">
        <v>0</v>
      </c>
      <c r="T395" s="23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8" t="s">
        <v>197</v>
      </c>
      <c r="AT395" s="238" t="s">
        <v>398</v>
      </c>
      <c r="AU395" s="238" t="s">
        <v>87</v>
      </c>
      <c r="AY395" s="18" t="s">
        <v>149</v>
      </c>
      <c r="BE395" s="239">
        <f>IF(N395="základní",J395,0)</f>
        <v>0</v>
      </c>
      <c r="BF395" s="239">
        <f>IF(N395="snížená",J395,0)</f>
        <v>0</v>
      </c>
      <c r="BG395" s="239">
        <f>IF(N395="zákl. přenesená",J395,0)</f>
        <v>0</v>
      </c>
      <c r="BH395" s="239">
        <f>IF(N395="sníž. přenesená",J395,0)</f>
        <v>0</v>
      </c>
      <c r="BI395" s="239">
        <f>IF(N395="nulová",J395,0)</f>
        <v>0</v>
      </c>
      <c r="BJ395" s="18" t="s">
        <v>85</v>
      </c>
      <c r="BK395" s="239">
        <f>ROUND(I395*H395,2)</f>
        <v>0</v>
      </c>
      <c r="BL395" s="18" t="s">
        <v>148</v>
      </c>
      <c r="BM395" s="238" t="s">
        <v>688</v>
      </c>
    </row>
    <row r="396" s="2" customFormat="1">
      <c r="A396" s="39"/>
      <c r="B396" s="40"/>
      <c r="C396" s="41"/>
      <c r="D396" s="240" t="s">
        <v>162</v>
      </c>
      <c r="E396" s="41"/>
      <c r="F396" s="241" t="s">
        <v>687</v>
      </c>
      <c r="G396" s="41"/>
      <c r="H396" s="41"/>
      <c r="I396" s="242"/>
      <c r="J396" s="41"/>
      <c r="K396" s="41"/>
      <c r="L396" s="45"/>
      <c r="M396" s="243"/>
      <c r="N396" s="244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162</v>
      </c>
      <c r="AU396" s="18" t="s">
        <v>87</v>
      </c>
    </row>
    <row r="397" s="14" customFormat="1">
      <c r="A397" s="14"/>
      <c r="B397" s="255"/>
      <c r="C397" s="256"/>
      <c r="D397" s="240" t="s">
        <v>163</v>
      </c>
      <c r="E397" s="257" t="s">
        <v>1</v>
      </c>
      <c r="F397" s="258" t="s">
        <v>689</v>
      </c>
      <c r="G397" s="256"/>
      <c r="H397" s="259">
        <v>69.799999999999997</v>
      </c>
      <c r="I397" s="260"/>
      <c r="J397" s="256"/>
      <c r="K397" s="256"/>
      <c r="L397" s="261"/>
      <c r="M397" s="262"/>
      <c r="N397" s="263"/>
      <c r="O397" s="263"/>
      <c r="P397" s="263"/>
      <c r="Q397" s="263"/>
      <c r="R397" s="263"/>
      <c r="S397" s="263"/>
      <c r="T397" s="26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5" t="s">
        <v>163</v>
      </c>
      <c r="AU397" s="265" t="s">
        <v>87</v>
      </c>
      <c r="AV397" s="14" t="s">
        <v>87</v>
      </c>
      <c r="AW397" s="14" t="s">
        <v>33</v>
      </c>
      <c r="AX397" s="14" t="s">
        <v>77</v>
      </c>
      <c r="AY397" s="265" t="s">
        <v>149</v>
      </c>
    </row>
    <row r="398" s="14" customFormat="1">
      <c r="A398" s="14"/>
      <c r="B398" s="255"/>
      <c r="C398" s="256"/>
      <c r="D398" s="240" t="s">
        <v>163</v>
      </c>
      <c r="E398" s="257" t="s">
        <v>1</v>
      </c>
      <c r="F398" s="258" t="s">
        <v>690</v>
      </c>
      <c r="G398" s="256"/>
      <c r="H398" s="259">
        <v>-15.4</v>
      </c>
      <c r="I398" s="260"/>
      <c r="J398" s="256"/>
      <c r="K398" s="256"/>
      <c r="L398" s="261"/>
      <c r="M398" s="262"/>
      <c r="N398" s="263"/>
      <c r="O398" s="263"/>
      <c r="P398" s="263"/>
      <c r="Q398" s="263"/>
      <c r="R398" s="263"/>
      <c r="S398" s="263"/>
      <c r="T398" s="26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5" t="s">
        <v>163</v>
      </c>
      <c r="AU398" s="265" t="s">
        <v>87</v>
      </c>
      <c r="AV398" s="14" t="s">
        <v>87</v>
      </c>
      <c r="AW398" s="14" t="s">
        <v>33</v>
      </c>
      <c r="AX398" s="14" t="s">
        <v>77</v>
      </c>
      <c r="AY398" s="265" t="s">
        <v>149</v>
      </c>
    </row>
    <row r="399" s="14" customFormat="1">
      <c r="A399" s="14"/>
      <c r="B399" s="255"/>
      <c r="C399" s="256"/>
      <c r="D399" s="240" t="s">
        <v>163</v>
      </c>
      <c r="E399" s="257" t="s">
        <v>1</v>
      </c>
      <c r="F399" s="258" t="s">
        <v>691</v>
      </c>
      <c r="G399" s="256"/>
      <c r="H399" s="259">
        <v>-8</v>
      </c>
      <c r="I399" s="260"/>
      <c r="J399" s="256"/>
      <c r="K399" s="256"/>
      <c r="L399" s="261"/>
      <c r="M399" s="262"/>
      <c r="N399" s="263"/>
      <c r="O399" s="263"/>
      <c r="P399" s="263"/>
      <c r="Q399" s="263"/>
      <c r="R399" s="263"/>
      <c r="S399" s="263"/>
      <c r="T399" s="26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5" t="s">
        <v>163</v>
      </c>
      <c r="AU399" s="265" t="s">
        <v>87</v>
      </c>
      <c r="AV399" s="14" t="s">
        <v>87</v>
      </c>
      <c r="AW399" s="14" t="s">
        <v>33</v>
      </c>
      <c r="AX399" s="14" t="s">
        <v>77</v>
      </c>
      <c r="AY399" s="265" t="s">
        <v>149</v>
      </c>
    </row>
    <row r="400" s="15" customFormat="1">
      <c r="A400" s="15"/>
      <c r="B400" s="269"/>
      <c r="C400" s="270"/>
      <c r="D400" s="240" t="s">
        <v>163</v>
      </c>
      <c r="E400" s="271" t="s">
        <v>1</v>
      </c>
      <c r="F400" s="272" t="s">
        <v>290</v>
      </c>
      <c r="G400" s="270"/>
      <c r="H400" s="273">
        <v>46.399999999999999</v>
      </c>
      <c r="I400" s="274"/>
      <c r="J400" s="270"/>
      <c r="K400" s="270"/>
      <c r="L400" s="275"/>
      <c r="M400" s="276"/>
      <c r="N400" s="277"/>
      <c r="O400" s="277"/>
      <c r="P400" s="277"/>
      <c r="Q400" s="277"/>
      <c r="R400" s="277"/>
      <c r="S400" s="277"/>
      <c r="T400" s="278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9" t="s">
        <v>163</v>
      </c>
      <c r="AU400" s="279" t="s">
        <v>87</v>
      </c>
      <c r="AV400" s="15" t="s">
        <v>148</v>
      </c>
      <c r="AW400" s="15" t="s">
        <v>33</v>
      </c>
      <c r="AX400" s="15" t="s">
        <v>85</v>
      </c>
      <c r="AY400" s="279" t="s">
        <v>149</v>
      </c>
    </row>
    <row r="401" s="2" customFormat="1" ht="16.5" customHeight="1">
      <c r="A401" s="39"/>
      <c r="B401" s="40"/>
      <c r="C401" s="280" t="s">
        <v>692</v>
      </c>
      <c r="D401" s="280" t="s">
        <v>398</v>
      </c>
      <c r="E401" s="281" t="s">
        <v>693</v>
      </c>
      <c r="F401" s="282" t="s">
        <v>694</v>
      </c>
      <c r="G401" s="283" t="s">
        <v>303</v>
      </c>
      <c r="H401" s="284">
        <v>15.4</v>
      </c>
      <c r="I401" s="285"/>
      <c r="J401" s="286">
        <f>ROUND(I401*H401,2)</f>
        <v>0</v>
      </c>
      <c r="K401" s="282" t="s">
        <v>159</v>
      </c>
      <c r="L401" s="287"/>
      <c r="M401" s="288" t="s">
        <v>1</v>
      </c>
      <c r="N401" s="289" t="s">
        <v>42</v>
      </c>
      <c r="O401" s="92"/>
      <c r="P401" s="236">
        <f>O401*H401</f>
        <v>0</v>
      </c>
      <c r="Q401" s="236">
        <v>0.048300000000000003</v>
      </c>
      <c r="R401" s="236">
        <f>Q401*H401</f>
        <v>0.74382000000000004</v>
      </c>
      <c r="S401" s="236">
        <v>0</v>
      </c>
      <c r="T401" s="23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8" t="s">
        <v>197</v>
      </c>
      <c r="AT401" s="238" t="s">
        <v>398</v>
      </c>
      <c r="AU401" s="238" t="s">
        <v>87</v>
      </c>
      <c r="AY401" s="18" t="s">
        <v>149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8" t="s">
        <v>85</v>
      </c>
      <c r="BK401" s="239">
        <f>ROUND(I401*H401,2)</f>
        <v>0</v>
      </c>
      <c r="BL401" s="18" t="s">
        <v>148</v>
      </c>
      <c r="BM401" s="238" t="s">
        <v>695</v>
      </c>
    </row>
    <row r="402" s="2" customFormat="1">
      <c r="A402" s="39"/>
      <c r="B402" s="40"/>
      <c r="C402" s="41"/>
      <c r="D402" s="240" t="s">
        <v>162</v>
      </c>
      <c r="E402" s="41"/>
      <c r="F402" s="241" t="s">
        <v>694</v>
      </c>
      <c r="G402" s="41"/>
      <c r="H402" s="41"/>
      <c r="I402" s="242"/>
      <c r="J402" s="41"/>
      <c r="K402" s="41"/>
      <c r="L402" s="45"/>
      <c r="M402" s="243"/>
      <c r="N402" s="244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162</v>
      </c>
      <c r="AU402" s="18" t="s">
        <v>87</v>
      </c>
    </row>
    <row r="403" s="14" customFormat="1">
      <c r="A403" s="14"/>
      <c r="B403" s="255"/>
      <c r="C403" s="256"/>
      <c r="D403" s="240" t="s">
        <v>163</v>
      </c>
      <c r="E403" s="257" t="s">
        <v>1</v>
      </c>
      <c r="F403" s="258" t="s">
        <v>696</v>
      </c>
      <c r="G403" s="256"/>
      <c r="H403" s="259">
        <v>15.4</v>
      </c>
      <c r="I403" s="260"/>
      <c r="J403" s="256"/>
      <c r="K403" s="256"/>
      <c r="L403" s="261"/>
      <c r="M403" s="262"/>
      <c r="N403" s="263"/>
      <c r="O403" s="263"/>
      <c r="P403" s="263"/>
      <c r="Q403" s="263"/>
      <c r="R403" s="263"/>
      <c r="S403" s="263"/>
      <c r="T403" s="26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5" t="s">
        <v>163</v>
      </c>
      <c r="AU403" s="265" t="s">
        <v>87</v>
      </c>
      <c r="AV403" s="14" t="s">
        <v>87</v>
      </c>
      <c r="AW403" s="14" t="s">
        <v>33</v>
      </c>
      <c r="AX403" s="14" t="s">
        <v>85</v>
      </c>
      <c r="AY403" s="265" t="s">
        <v>149</v>
      </c>
    </row>
    <row r="404" s="2" customFormat="1" ht="16.5" customHeight="1">
      <c r="A404" s="39"/>
      <c r="B404" s="40"/>
      <c r="C404" s="280" t="s">
        <v>697</v>
      </c>
      <c r="D404" s="280" t="s">
        <v>398</v>
      </c>
      <c r="E404" s="281" t="s">
        <v>698</v>
      </c>
      <c r="F404" s="282" t="s">
        <v>699</v>
      </c>
      <c r="G404" s="283" t="s">
        <v>303</v>
      </c>
      <c r="H404" s="284">
        <v>8</v>
      </c>
      <c r="I404" s="285"/>
      <c r="J404" s="286">
        <f>ROUND(I404*H404,2)</f>
        <v>0</v>
      </c>
      <c r="K404" s="282" t="s">
        <v>159</v>
      </c>
      <c r="L404" s="287"/>
      <c r="M404" s="288" t="s">
        <v>1</v>
      </c>
      <c r="N404" s="289" t="s">
        <v>42</v>
      </c>
      <c r="O404" s="92"/>
      <c r="P404" s="236">
        <f>O404*H404</f>
        <v>0</v>
      </c>
      <c r="Q404" s="236">
        <v>0.085999999999999993</v>
      </c>
      <c r="R404" s="236">
        <f>Q404*H404</f>
        <v>0.68799999999999994</v>
      </c>
      <c r="S404" s="236">
        <v>0</v>
      </c>
      <c r="T404" s="237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8" t="s">
        <v>197</v>
      </c>
      <c r="AT404" s="238" t="s">
        <v>398</v>
      </c>
      <c r="AU404" s="238" t="s">
        <v>87</v>
      </c>
      <c r="AY404" s="18" t="s">
        <v>149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8" t="s">
        <v>85</v>
      </c>
      <c r="BK404" s="239">
        <f>ROUND(I404*H404,2)</f>
        <v>0</v>
      </c>
      <c r="BL404" s="18" t="s">
        <v>148</v>
      </c>
      <c r="BM404" s="238" t="s">
        <v>700</v>
      </c>
    </row>
    <row r="405" s="2" customFormat="1">
      <c r="A405" s="39"/>
      <c r="B405" s="40"/>
      <c r="C405" s="41"/>
      <c r="D405" s="240" t="s">
        <v>162</v>
      </c>
      <c r="E405" s="41"/>
      <c r="F405" s="241" t="s">
        <v>699</v>
      </c>
      <c r="G405" s="41"/>
      <c r="H405" s="41"/>
      <c r="I405" s="242"/>
      <c r="J405" s="41"/>
      <c r="K405" s="41"/>
      <c r="L405" s="45"/>
      <c r="M405" s="243"/>
      <c r="N405" s="244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162</v>
      </c>
      <c r="AU405" s="18" t="s">
        <v>87</v>
      </c>
    </row>
    <row r="406" s="14" customFormat="1">
      <c r="A406" s="14"/>
      <c r="B406" s="255"/>
      <c r="C406" s="256"/>
      <c r="D406" s="240" t="s">
        <v>163</v>
      </c>
      <c r="E406" s="257" t="s">
        <v>1</v>
      </c>
      <c r="F406" s="258" t="s">
        <v>701</v>
      </c>
      <c r="G406" s="256"/>
      <c r="H406" s="259">
        <v>8</v>
      </c>
      <c r="I406" s="260"/>
      <c r="J406" s="256"/>
      <c r="K406" s="256"/>
      <c r="L406" s="261"/>
      <c r="M406" s="262"/>
      <c r="N406" s="263"/>
      <c r="O406" s="263"/>
      <c r="P406" s="263"/>
      <c r="Q406" s="263"/>
      <c r="R406" s="263"/>
      <c r="S406" s="263"/>
      <c r="T406" s="26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5" t="s">
        <v>163</v>
      </c>
      <c r="AU406" s="265" t="s">
        <v>87</v>
      </c>
      <c r="AV406" s="14" t="s">
        <v>87</v>
      </c>
      <c r="AW406" s="14" t="s">
        <v>33</v>
      </c>
      <c r="AX406" s="14" t="s">
        <v>85</v>
      </c>
      <c r="AY406" s="265" t="s">
        <v>149</v>
      </c>
    </row>
    <row r="407" s="2" customFormat="1" ht="16.5" customHeight="1">
      <c r="A407" s="39"/>
      <c r="B407" s="40"/>
      <c r="C407" s="227" t="s">
        <v>702</v>
      </c>
      <c r="D407" s="227" t="s">
        <v>155</v>
      </c>
      <c r="E407" s="228" t="s">
        <v>703</v>
      </c>
      <c r="F407" s="229" t="s">
        <v>704</v>
      </c>
      <c r="G407" s="230" t="s">
        <v>303</v>
      </c>
      <c r="H407" s="231">
        <v>18.300000000000001</v>
      </c>
      <c r="I407" s="232"/>
      <c r="J407" s="233">
        <f>ROUND(I407*H407,2)</f>
        <v>0</v>
      </c>
      <c r="K407" s="229" t="s">
        <v>159</v>
      </c>
      <c r="L407" s="45"/>
      <c r="M407" s="234" t="s">
        <v>1</v>
      </c>
      <c r="N407" s="235" t="s">
        <v>42</v>
      </c>
      <c r="O407" s="92"/>
      <c r="P407" s="236">
        <f>O407*H407</f>
        <v>0</v>
      </c>
      <c r="Q407" s="236">
        <v>0.14041999999999999</v>
      </c>
      <c r="R407" s="236">
        <f>Q407*H407</f>
        <v>2.5696859999999999</v>
      </c>
      <c r="S407" s="236">
        <v>0</v>
      </c>
      <c r="T407" s="23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8" t="s">
        <v>148</v>
      </c>
      <c r="AT407" s="238" t="s">
        <v>155</v>
      </c>
      <c r="AU407" s="238" t="s">
        <v>87</v>
      </c>
      <c r="AY407" s="18" t="s">
        <v>149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8" t="s">
        <v>85</v>
      </c>
      <c r="BK407" s="239">
        <f>ROUND(I407*H407,2)</f>
        <v>0</v>
      </c>
      <c r="BL407" s="18" t="s">
        <v>148</v>
      </c>
      <c r="BM407" s="238" t="s">
        <v>705</v>
      </c>
    </row>
    <row r="408" s="2" customFormat="1">
      <c r="A408" s="39"/>
      <c r="B408" s="40"/>
      <c r="C408" s="41"/>
      <c r="D408" s="240" t="s">
        <v>162</v>
      </c>
      <c r="E408" s="41"/>
      <c r="F408" s="241" t="s">
        <v>706</v>
      </c>
      <c r="G408" s="41"/>
      <c r="H408" s="41"/>
      <c r="I408" s="242"/>
      <c r="J408" s="41"/>
      <c r="K408" s="41"/>
      <c r="L408" s="45"/>
      <c r="M408" s="243"/>
      <c r="N408" s="244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162</v>
      </c>
      <c r="AU408" s="18" t="s">
        <v>87</v>
      </c>
    </row>
    <row r="409" s="14" customFormat="1">
      <c r="A409" s="14"/>
      <c r="B409" s="255"/>
      <c r="C409" s="256"/>
      <c r="D409" s="240" t="s">
        <v>163</v>
      </c>
      <c r="E409" s="257" t="s">
        <v>1</v>
      </c>
      <c r="F409" s="258" t="s">
        <v>707</v>
      </c>
      <c r="G409" s="256"/>
      <c r="H409" s="259">
        <v>18.300000000000001</v>
      </c>
      <c r="I409" s="260"/>
      <c r="J409" s="256"/>
      <c r="K409" s="256"/>
      <c r="L409" s="261"/>
      <c r="M409" s="262"/>
      <c r="N409" s="263"/>
      <c r="O409" s="263"/>
      <c r="P409" s="263"/>
      <c r="Q409" s="263"/>
      <c r="R409" s="263"/>
      <c r="S409" s="263"/>
      <c r="T409" s="26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5" t="s">
        <v>163</v>
      </c>
      <c r="AU409" s="265" t="s">
        <v>87</v>
      </c>
      <c r="AV409" s="14" t="s">
        <v>87</v>
      </c>
      <c r="AW409" s="14" t="s">
        <v>33</v>
      </c>
      <c r="AX409" s="14" t="s">
        <v>85</v>
      </c>
      <c r="AY409" s="265" t="s">
        <v>149</v>
      </c>
    </row>
    <row r="410" s="2" customFormat="1" ht="16.5" customHeight="1">
      <c r="A410" s="39"/>
      <c r="B410" s="40"/>
      <c r="C410" s="280" t="s">
        <v>708</v>
      </c>
      <c r="D410" s="280" t="s">
        <v>398</v>
      </c>
      <c r="E410" s="281" t="s">
        <v>709</v>
      </c>
      <c r="F410" s="282" t="s">
        <v>710</v>
      </c>
      <c r="G410" s="283" t="s">
        <v>303</v>
      </c>
      <c r="H410" s="284">
        <v>18.300000000000001</v>
      </c>
      <c r="I410" s="285"/>
      <c r="J410" s="286">
        <f>ROUND(I410*H410,2)</f>
        <v>0</v>
      </c>
      <c r="K410" s="282" t="s">
        <v>159</v>
      </c>
      <c r="L410" s="287"/>
      <c r="M410" s="288" t="s">
        <v>1</v>
      </c>
      <c r="N410" s="289" t="s">
        <v>42</v>
      </c>
      <c r="O410" s="92"/>
      <c r="P410" s="236">
        <f>O410*H410</f>
        <v>0</v>
      </c>
      <c r="Q410" s="236">
        <v>0.044999999999999998</v>
      </c>
      <c r="R410" s="236">
        <f>Q410*H410</f>
        <v>0.82350000000000001</v>
      </c>
      <c r="S410" s="236">
        <v>0</v>
      </c>
      <c r="T410" s="237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8" t="s">
        <v>197</v>
      </c>
      <c r="AT410" s="238" t="s">
        <v>398</v>
      </c>
      <c r="AU410" s="238" t="s">
        <v>87</v>
      </c>
      <c r="AY410" s="18" t="s">
        <v>149</v>
      </c>
      <c r="BE410" s="239">
        <f>IF(N410="základní",J410,0)</f>
        <v>0</v>
      </c>
      <c r="BF410" s="239">
        <f>IF(N410="snížená",J410,0)</f>
        <v>0</v>
      </c>
      <c r="BG410" s="239">
        <f>IF(N410="zákl. přenesená",J410,0)</f>
        <v>0</v>
      </c>
      <c r="BH410" s="239">
        <f>IF(N410="sníž. přenesená",J410,0)</f>
        <v>0</v>
      </c>
      <c r="BI410" s="239">
        <f>IF(N410="nulová",J410,0)</f>
        <v>0</v>
      </c>
      <c r="BJ410" s="18" t="s">
        <v>85</v>
      </c>
      <c r="BK410" s="239">
        <f>ROUND(I410*H410,2)</f>
        <v>0</v>
      </c>
      <c r="BL410" s="18" t="s">
        <v>148</v>
      </c>
      <c r="BM410" s="238" t="s">
        <v>711</v>
      </c>
    </row>
    <row r="411" s="2" customFormat="1">
      <c r="A411" s="39"/>
      <c r="B411" s="40"/>
      <c r="C411" s="41"/>
      <c r="D411" s="240" t="s">
        <v>162</v>
      </c>
      <c r="E411" s="41"/>
      <c r="F411" s="241" t="s">
        <v>710</v>
      </c>
      <c r="G411" s="41"/>
      <c r="H411" s="41"/>
      <c r="I411" s="242"/>
      <c r="J411" s="41"/>
      <c r="K411" s="41"/>
      <c r="L411" s="45"/>
      <c r="M411" s="243"/>
      <c r="N411" s="244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162</v>
      </c>
      <c r="AU411" s="18" t="s">
        <v>87</v>
      </c>
    </row>
    <row r="412" s="14" customFormat="1">
      <c r="A412" s="14"/>
      <c r="B412" s="255"/>
      <c r="C412" s="256"/>
      <c r="D412" s="240" t="s">
        <v>163</v>
      </c>
      <c r="E412" s="257" t="s">
        <v>1</v>
      </c>
      <c r="F412" s="258" t="s">
        <v>712</v>
      </c>
      <c r="G412" s="256"/>
      <c r="H412" s="259">
        <v>18.300000000000001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5" t="s">
        <v>163</v>
      </c>
      <c r="AU412" s="265" t="s">
        <v>87</v>
      </c>
      <c r="AV412" s="14" t="s">
        <v>87</v>
      </c>
      <c r="AW412" s="14" t="s">
        <v>33</v>
      </c>
      <c r="AX412" s="14" t="s">
        <v>85</v>
      </c>
      <c r="AY412" s="265" t="s">
        <v>149</v>
      </c>
    </row>
    <row r="413" s="2" customFormat="1" ht="16.5" customHeight="1">
      <c r="A413" s="39"/>
      <c r="B413" s="40"/>
      <c r="C413" s="227" t="s">
        <v>713</v>
      </c>
      <c r="D413" s="227" t="s">
        <v>155</v>
      </c>
      <c r="E413" s="228" t="s">
        <v>714</v>
      </c>
      <c r="F413" s="229" t="s">
        <v>715</v>
      </c>
      <c r="G413" s="230" t="s">
        <v>303</v>
      </c>
      <c r="H413" s="231">
        <v>45</v>
      </c>
      <c r="I413" s="232"/>
      <c r="J413" s="233">
        <f>ROUND(I413*H413,2)</f>
        <v>0</v>
      </c>
      <c r="K413" s="229" t="s">
        <v>159</v>
      </c>
      <c r="L413" s="45"/>
      <c r="M413" s="234" t="s">
        <v>1</v>
      </c>
      <c r="N413" s="235" t="s">
        <v>42</v>
      </c>
      <c r="O413" s="92"/>
      <c r="P413" s="236">
        <f>O413*H413</f>
        <v>0</v>
      </c>
      <c r="Q413" s="236">
        <v>0</v>
      </c>
      <c r="R413" s="236">
        <f>Q413*H413</f>
        <v>0</v>
      </c>
      <c r="S413" s="236">
        <v>0</v>
      </c>
      <c r="T413" s="237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8" t="s">
        <v>148</v>
      </c>
      <c r="AT413" s="238" t="s">
        <v>155</v>
      </c>
      <c r="AU413" s="238" t="s">
        <v>87</v>
      </c>
      <c r="AY413" s="18" t="s">
        <v>149</v>
      </c>
      <c r="BE413" s="239">
        <f>IF(N413="základní",J413,0)</f>
        <v>0</v>
      </c>
      <c r="BF413" s="239">
        <f>IF(N413="snížená",J413,0)</f>
        <v>0</v>
      </c>
      <c r="BG413" s="239">
        <f>IF(N413="zákl. přenesená",J413,0)</f>
        <v>0</v>
      </c>
      <c r="BH413" s="239">
        <f>IF(N413="sníž. přenesená",J413,0)</f>
        <v>0</v>
      </c>
      <c r="BI413" s="239">
        <f>IF(N413="nulová",J413,0)</f>
        <v>0</v>
      </c>
      <c r="BJ413" s="18" t="s">
        <v>85</v>
      </c>
      <c r="BK413" s="239">
        <f>ROUND(I413*H413,2)</f>
        <v>0</v>
      </c>
      <c r="BL413" s="18" t="s">
        <v>148</v>
      </c>
      <c r="BM413" s="238" t="s">
        <v>716</v>
      </c>
    </row>
    <row r="414" s="2" customFormat="1">
      <c r="A414" s="39"/>
      <c r="B414" s="40"/>
      <c r="C414" s="41"/>
      <c r="D414" s="240" t="s">
        <v>162</v>
      </c>
      <c r="E414" s="41"/>
      <c r="F414" s="241" t="s">
        <v>717</v>
      </c>
      <c r="G414" s="41"/>
      <c r="H414" s="41"/>
      <c r="I414" s="242"/>
      <c r="J414" s="41"/>
      <c r="K414" s="41"/>
      <c r="L414" s="45"/>
      <c r="M414" s="243"/>
      <c r="N414" s="244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162</v>
      </c>
      <c r="AU414" s="18" t="s">
        <v>87</v>
      </c>
    </row>
    <row r="415" s="14" customFormat="1">
      <c r="A415" s="14"/>
      <c r="B415" s="255"/>
      <c r="C415" s="256"/>
      <c r="D415" s="240" t="s">
        <v>163</v>
      </c>
      <c r="E415" s="257" t="s">
        <v>1</v>
      </c>
      <c r="F415" s="258" t="s">
        <v>718</v>
      </c>
      <c r="G415" s="256"/>
      <c r="H415" s="259">
        <v>45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5" t="s">
        <v>163</v>
      </c>
      <c r="AU415" s="265" t="s">
        <v>87</v>
      </c>
      <c r="AV415" s="14" t="s">
        <v>87</v>
      </c>
      <c r="AW415" s="14" t="s">
        <v>33</v>
      </c>
      <c r="AX415" s="14" t="s">
        <v>85</v>
      </c>
      <c r="AY415" s="265" t="s">
        <v>149</v>
      </c>
    </row>
    <row r="416" s="2" customFormat="1" ht="16.5" customHeight="1">
      <c r="A416" s="39"/>
      <c r="B416" s="40"/>
      <c r="C416" s="227" t="s">
        <v>719</v>
      </c>
      <c r="D416" s="227" t="s">
        <v>155</v>
      </c>
      <c r="E416" s="228" t="s">
        <v>720</v>
      </c>
      <c r="F416" s="229" t="s">
        <v>721</v>
      </c>
      <c r="G416" s="230" t="s">
        <v>303</v>
      </c>
      <c r="H416" s="231">
        <v>45</v>
      </c>
      <c r="I416" s="232"/>
      <c r="J416" s="233">
        <f>ROUND(I416*H416,2)</f>
        <v>0</v>
      </c>
      <c r="K416" s="229" t="s">
        <v>159</v>
      </c>
      <c r="L416" s="45"/>
      <c r="M416" s="234" t="s">
        <v>1</v>
      </c>
      <c r="N416" s="235" t="s">
        <v>42</v>
      </c>
      <c r="O416" s="92"/>
      <c r="P416" s="236">
        <f>O416*H416</f>
        <v>0</v>
      </c>
      <c r="Q416" s="236">
        <v>0.00027999999999999998</v>
      </c>
      <c r="R416" s="236">
        <f>Q416*H416</f>
        <v>0.012599999999999998</v>
      </c>
      <c r="S416" s="236">
        <v>0</v>
      </c>
      <c r="T416" s="23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8" t="s">
        <v>148</v>
      </c>
      <c r="AT416" s="238" t="s">
        <v>155</v>
      </c>
      <c r="AU416" s="238" t="s">
        <v>87</v>
      </c>
      <c r="AY416" s="18" t="s">
        <v>149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8" t="s">
        <v>85</v>
      </c>
      <c r="BK416" s="239">
        <f>ROUND(I416*H416,2)</f>
        <v>0</v>
      </c>
      <c r="BL416" s="18" t="s">
        <v>148</v>
      </c>
      <c r="BM416" s="238" t="s">
        <v>722</v>
      </c>
    </row>
    <row r="417" s="2" customFormat="1">
      <c r="A417" s="39"/>
      <c r="B417" s="40"/>
      <c r="C417" s="41"/>
      <c r="D417" s="240" t="s">
        <v>162</v>
      </c>
      <c r="E417" s="41"/>
      <c r="F417" s="241" t="s">
        <v>723</v>
      </c>
      <c r="G417" s="41"/>
      <c r="H417" s="41"/>
      <c r="I417" s="242"/>
      <c r="J417" s="41"/>
      <c r="K417" s="41"/>
      <c r="L417" s="45"/>
      <c r="M417" s="243"/>
      <c r="N417" s="244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162</v>
      </c>
      <c r="AU417" s="18" t="s">
        <v>87</v>
      </c>
    </row>
    <row r="418" s="13" customFormat="1">
      <c r="A418" s="13"/>
      <c r="B418" s="245"/>
      <c r="C418" s="246"/>
      <c r="D418" s="240" t="s">
        <v>163</v>
      </c>
      <c r="E418" s="247" t="s">
        <v>1</v>
      </c>
      <c r="F418" s="248" t="s">
        <v>724</v>
      </c>
      <c r="G418" s="246"/>
      <c r="H418" s="247" t="s">
        <v>1</v>
      </c>
      <c r="I418" s="249"/>
      <c r="J418" s="246"/>
      <c r="K418" s="246"/>
      <c r="L418" s="250"/>
      <c r="M418" s="251"/>
      <c r="N418" s="252"/>
      <c r="O418" s="252"/>
      <c r="P418" s="252"/>
      <c r="Q418" s="252"/>
      <c r="R418" s="252"/>
      <c r="S418" s="252"/>
      <c r="T418" s="25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4" t="s">
        <v>163</v>
      </c>
      <c r="AU418" s="254" t="s">
        <v>87</v>
      </c>
      <c r="AV418" s="13" t="s">
        <v>85</v>
      </c>
      <c r="AW418" s="13" t="s">
        <v>33</v>
      </c>
      <c r="AX418" s="13" t="s">
        <v>77</v>
      </c>
      <c r="AY418" s="254" t="s">
        <v>149</v>
      </c>
    </row>
    <row r="419" s="14" customFormat="1">
      <c r="A419" s="14"/>
      <c r="B419" s="255"/>
      <c r="C419" s="256"/>
      <c r="D419" s="240" t="s">
        <v>163</v>
      </c>
      <c r="E419" s="257" t="s">
        <v>1</v>
      </c>
      <c r="F419" s="258" t="s">
        <v>718</v>
      </c>
      <c r="G419" s="256"/>
      <c r="H419" s="259">
        <v>45</v>
      </c>
      <c r="I419" s="260"/>
      <c r="J419" s="256"/>
      <c r="K419" s="256"/>
      <c r="L419" s="261"/>
      <c r="M419" s="262"/>
      <c r="N419" s="263"/>
      <c r="O419" s="263"/>
      <c r="P419" s="263"/>
      <c r="Q419" s="263"/>
      <c r="R419" s="263"/>
      <c r="S419" s="263"/>
      <c r="T419" s="26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5" t="s">
        <v>163</v>
      </c>
      <c r="AU419" s="265" t="s">
        <v>87</v>
      </c>
      <c r="AV419" s="14" t="s">
        <v>87</v>
      </c>
      <c r="AW419" s="14" t="s">
        <v>33</v>
      </c>
      <c r="AX419" s="14" t="s">
        <v>85</v>
      </c>
      <c r="AY419" s="265" t="s">
        <v>149</v>
      </c>
    </row>
    <row r="420" s="2" customFormat="1" ht="21.75" customHeight="1">
      <c r="A420" s="39"/>
      <c r="B420" s="40"/>
      <c r="C420" s="227" t="s">
        <v>725</v>
      </c>
      <c r="D420" s="227" t="s">
        <v>155</v>
      </c>
      <c r="E420" s="228" t="s">
        <v>726</v>
      </c>
      <c r="F420" s="229" t="s">
        <v>727</v>
      </c>
      <c r="G420" s="230" t="s">
        <v>274</v>
      </c>
      <c r="H420" s="231">
        <v>421.07999999999998</v>
      </c>
      <c r="I420" s="232"/>
      <c r="J420" s="233">
        <f>ROUND(I420*H420,2)</f>
        <v>0</v>
      </c>
      <c r="K420" s="229" t="s">
        <v>159</v>
      </c>
      <c r="L420" s="45"/>
      <c r="M420" s="234" t="s">
        <v>1</v>
      </c>
      <c r="N420" s="235" t="s">
        <v>42</v>
      </c>
      <c r="O420" s="92"/>
      <c r="P420" s="236">
        <f>O420*H420</f>
        <v>0</v>
      </c>
      <c r="Q420" s="236">
        <v>0.00036000000000000002</v>
      </c>
      <c r="R420" s="236">
        <f>Q420*H420</f>
        <v>0.1515888</v>
      </c>
      <c r="S420" s="236">
        <v>0</v>
      </c>
      <c r="T420" s="237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8" t="s">
        <v>148</v>
      </c>
      <c r="AT420" s="238" t="s">
        <v>155</v>
      </c>
      <c r="AU420" s="238" t="s">
        <v>87</v>
      </c>
      <c r="AY420" s="18" t="s">
        <v>149</v>
      </c>
      <c r="BE420" s="239">
        <f>IF(N420="základní",J420,0)</f>
        <v>0</v>
      </c>
      <c r="BF420" s="239">
        <f>IF(N420="snížená",J420,0)</f>
        <v>0</v>
      </c>
      <c r="BG420" s="239">
        <f>IF(N420="zákl. přenesená",J420,0)</f>
        <v>0</v>
      </c>
      <c r="BH420" s="239">
        <f>IF(N420="sníž. přenesená",J420,0)</f>
        <v>0</v>
      </c>
      <c r="BI420" s="239">
        <f>IF(N420="nulová",J420,0)</f>
        <v>0</v>
      </c>
      <c r="BJ420" s="18" t="s">
        <v>85</v>
      </c>
      <c r="BK420" s="239">
        <f>ROUND(I420*H420,2)</f>
        <v>0</v>
      </c>
      <c r="BL420" s="18" t="s">
        <v>148</v>
      </c>
      <c r="BM420" s="238" t="s">
        <v>728</v>
      </c>
    </row>
    <row r="421" s="2" customFormat="1">
      <c r="A421" s="39"/>
      <c r="B421" s="40"/>
      <c r="C421" s="41"/>
      <c r="D421" s="240" t="s">
        <v>162</v>
      </c>
      <c r="E421" s="41"/>
      <c r="F421" s="241" t="s">
        <v>729</v>
      </c>
      <c r="G421" s="41"/>
      <c r="H421" s="41"/>
      <c r="I421" s="242"/>
      <c r="J421" s="41"/>
      <c r="K421" s="41"/>
      <c r="L421" s="45"/>
      <c r="M421" s="243"/>
      <c r="N421" s="244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162</v>
      </c>
      <c r="AU421" s="18" t="s">
        <v>87</v>
      </c>
    </row>
    <row r="422" s="13" customFormat="1">
      <c r="A422" s="13"/>
      <c r="B422" s="245"/>
      <c r="C422" s="246"/>
      <c r="D422" s="240" t="s">
        <v>163</v>
      </c>
      <c r="E422" s="247" t="s">
        <v>1</v>
      </c>
      <c r="F422" s="248" t="s">
        <v>730</v>
      </c>
      <c r="G422" s="246"/>
      <c r="H422" s="247" t="s">
        <v>1</v>
      </c>
      <c r="I422" s="249"/>
      <c r="J422" s="246"/>
      <c r="K422" s="246"/>
      <c r="L422" s="250"/>
      <c r="M422" s="251"/>
      <c r="N422" s="252"/>
      <c r="O422" s="252"/>
      <c r="P422" s="252"/>
      <c r="Q422" s="252"/>
      <c r="R422" s="252"/>
      <c r="S422" s="252"/>
      <c r="T422" s="25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4" t="s">
        <v>163</v>
      </c>
      <c r="AU422" s="254" t="s">
        <v>87</v>
      </c>
      <c r="AV422" s="13" t="s">
        <v>85</v>
      </c>
      <c r="AW422" s="13" t="s">
        <v>33</v>
      </c>
      <c r="AX422" s="13" t="s">
        <v>77</v>
      </c>
      <c r="AY422" s="254" t="s">
        <v>149</v>
      </c>
    </row>
    <row r="423" s="14" customFormat="1">
      <c r="A423" s="14"/>
      <c r="B423" s="255"/>
      <c r="C423" s="256"/>
      <c r="D423" s="240" t="s">
        <v>163</v>
      </c>
      <c r="E423" s="257" t="s">
        <v>1</v>
      </c>
      <c r="F423" s="258" t="s">
        <v>731</v>
      </c>
      <c r="G423" s="256"/>
      <c r="H423" s="259">
        <v>317.30000000000001</v>
      </c>
      <c r="I423" s="260"/>
      <c r="J423" s="256"/>
      <c r="K423" s="256"/>
      <c r="L423" s="261"/>
      <c r="M423" s="262"/>
      <c r="N423" s="263"/>
      <c r="O423" s="263"/>
      <c r="P423" s="263"/>
      <c r="Q423" s="263"/>
      <c r="R423" s="263"/>
      <c r="S423" s="263"/>
      <c r="T423" s="26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5" t="s">
        <v>163</v>
      </c>
      <c r="AU423" s="265" t="s">
        <v>87</v>
      </c>
      <c r="AV423" s="14" t="s">
        <v>87</v>
      </c>
      <c r="AW423" s="14" t="s">
        <v>33</v>
      </c>
      <c r="AX423" s="14" t="s">
        <v>77</v>
      </c>
      <c r="AY423" s="265" t="s">
        <v>149</v>
      </c>
    </row>
    <row r="424" s="14" customFormat="1">
      <c r="A424" s="14"/>
      <c r="B424" s="255"/>
      <c r="C424" s="256"/>
      <c r="D424" s="240" t="s">
        <v>163</v>
      </c>
      <c r="E424" s="257" t="s">
        <v>1</v>
      </c>
      <c r="F424" s="258" t="s">
        <v>732</v>
      </c>
      <c r="G424" s="256"/>
      <c r="H424" s="259">
        <v>40.32</v>
      </c>
      <c r="I424" s="260"/>
      <c r="J424" s="256"/>
      <c r="K424" s="256"/>
      <c r="L424" s="261"/>
      <c r="M424" s="262"/>
      <c r="N424" s="263"/>
      <c r="O424" s="263"/>
      <c r="P424" s="263"/>
      <c r="Q424" s="263"/>
      <c r="R424" s="263"/>
      <c r="S424" s="263"/>
      <c r="T424" s="26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5" t="s">
        <v>163</v>
      </c>
      <c r="AU424" s="265" t="s">
        <v>87</v>
      </c>
      <c r="AV424" s="14" t="s">
        <v>87</v>
      </c>
      <c r="AW424" s="14" t="s">
        <v>33</v>
      </c>
      <c r="AX424" s="14" t="s">
        <v>77</v>
      </c>
      <c r="AY424" s="265" t="s">
        <v>149</v>
      </c>
    </row>
    <row r="425" s="14" customFormat="1">
      <c r="A425" s="14"/>
      <c r="B425" s="255"/>
      <c r="C425" s="256"/>
      <c r="D425" s="240" t="s">
        <v>163</v>
      </c>
      <c r="E425" s="257" t="s">
        <v>1</v>
      </c>
      <c r="F425" s="258" t="s">
        <v>733</v>
      </c>
      <c r="G425" s="256"/>
      <c r="H425" s="259">
        <v>63.460000000000001</v>
      </c>
      <c r="I425" s="260"/>
      <c r="J425" s="256"/>
      <c r="K425" s="256"/>
      <c r="L425" s="261"/>
      <c r="M425" s="262"/>
      <c r="N425" s="263"/>
      <c r="O425" s="263"/>
      <c r="P425" s="263"/>
      <c r="Q425" s="263"/>
      <c r="R425" s="263"/>
      <c r="S425" s="263"/>
      <c r="T425" s="26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5" t="s">
        <v>163</v>
      </c>
      <c r="AU425" s="265" t="s">
        <v>87</v>
      </c>
      <c r="AV425" s="14" t="s">
        <v>87</v>
      </c>
      <c r="AW425" s="14" t="s">
        <v>33</v>
      </c>
      <c r="AX425" s="14" t="s">
        <v>77</v>
      </c>
      <c r="AY425" s="265" t="s">
        <v>149</v>
      </c>
    </row>
    <row r="426" s="15" customFormat="1">
      <c r="A426" s="15"/>
      <c r="B426" s="269"/>
      <c r="C426" s="270"/>
      <c r="D426" s="240" t="s">
        <v>163</v>
      </c>
      <c r="E426" s="271" t="s">
        <v>1</v>
      </c>
      <c r="F426" s="272" t="s">
        <v>290</v>
      </c>
      <c r="G426" s="270"/>
      <c r="H426" s="273">
        <v>421.07999999999998</v>
      </c>
      <c r="I426" s="274"/>
      <c r="J426" s="270"/>
      <c r="K426" s="270"/>
      <c r="L426" s="275"/>
      <c r="M426" s="276"/>
      <c r="N426" s="277"/>
      <c r="O426" s="277"/>
      <c r="P426" s="277"/>
      <c r="Q426" s="277"/>
      <c r="R426" s="277"/>
      <c r="S426" s="277"/>
      <c r="T426" s="278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9" t="s">
        <v>163</v>
      </c>
      <c r="AU426" s="279" t="s">
        <v>87</v>
      </c>
      <c r="AV426" s="15" t="s">
        <v>148</v>
      </c>
      <c r="AW426" s="15" t="s">
        <v>33</v>
      </c>
      <c r="AX426" s="15" t="s">
        <v>85</v>
      </c>
      <c r="AY426" s="279" t="s">
        <v>149</v>
      </c>
    </row>
    <row r="427" s="2" customFormat="1" ht="16.5" customHeight="1">
      <c r="A427" s="39"/>
      <c r="B427" s="40"/>
      <c r="C427" s="227" t="s">
        <v>734</v>
      </c>
      <c r="D427" s="227" t="s">
        <v>155</v>
      </c>
      <c r="E427" s="228" t="s">
        <v>735</v>
      </c>
      <c r="F427" s="229" t="s">
        <v>736</v>
      </c>
      <c r="G427" s="230" t="s">
        <v>303</v>
      </c>
      <c r="H427" s="231">
        <v>45</v>
      </c>
      <c r="I427" s="232"/>
      <c r="J427" s="233">
        <f>ROUND(I427*H427,2)</f>
        <v>0</v>
      </c>
      <c r="K427" s="229" t="s">
        <v>159</v>
      </c>
      <c r="L427" s="45"/>
      <c r="M427" s="234" t="s">
        <v>1</v>
      </c>
      <c r="N427" s="235" t="s">
        <v>42</v>
      </c>
      <c r="O427" s="92"/>
      <c r="P427" s="236">
        <f>O427*H427</f>
        <v>0</v>
      </c>
      <c r="Q427" s="236">
        <v>0</v>
      </c>
      <c r="R427" s="236">
        <f>Q427*H427</f>
        <v>0</v>
      </c>
      <c r="S427" s="236">
        <v>0</v>
      </c>
      <c r="T427" s="237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8" t="s">
        <v>148</v>
      </c>
      <c r="AT427" s="238" t="s">
        <v>155</v>
      </c>
      <c r="AU427" s="238" t="s">
        <v>87</v>
      </c>
      <c r="AY427" s="18" t="s">
        <v>149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8" t="s">
        <v>85</v>
      </c>
      <c r="BK427" s="239">
        <f>ROUND(I427*H427,2)</f>
        <v>0</v>
      </c>
      <c r="BL427" s="18" t="s">
        <v>148</v>
      </c>
      <c r="BM427" s="238" t="s">
        <v>737</v>
      </c>
    </row>
    <row r="428" s="2" customFormat="1">
      <c r="A428" s="39"/>
      <c r="B428" s="40"/>
      <c r="C428" s="41"/>
      <c r="D428" s="240" t="s">
        <v>162</v>
      </c>
      <c r="E428" s="41"/>
      <c r="F428" s="241" t="s">
        <v>738</v>
      </c>
      <c r="G428" s="41"/>
      <c r="H428" s="41"/>
      <c r="I428" s="242"/>
      <c r="J428" s="41"/>
      <c r="K428" s="41"/>
      <c r="L428" s="45"/>
      <c r="M428" s="243"/>
      <c r="N428" s="244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162</v>
      </c>
      <c r="AU428" s="18" t="s">
        <v>87</v>
      </c>
    </row>
    <row r="429" s="14" customFormat="1">
      <c r="A429" s="14"/>
      <c r="B429" s="255"/>
      <c r="C429" s="256"/>
      <c r="D429" s="240" t="s">
        <v>163</v>
      </c>
      <c r="E429" s="257" t="s">
        <v>1</v>
      </c>
      <c r="F429" s="258" t="s">
        <v>739</v>
      </c>
      <c r="G429" s="256"/>
      <c r="H429" s="259">
        <v>45</v>
      </c>
      <c r="I429" s="260"/>
      <c r="J429" s="256"/>
      <c r="K429" s="256"/>
      <c r="L429" s="261"/>
      <c r="M429" s="262"/>
      <c r="N429" s="263"/>
      <c r="O429" s="263"/>
      <c r="P429" s="263"/>
      <c r="Q429" s="263"/>
      <c r="R429" s="263"/>
      <c r="S429" s="263"/>
      <c r="T429" s="26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5" t="s">
        <v>163</v>
      </c>
      <c r="AU429" s="265" t="s">
        <v>87</v>
      </c>
      <c r="AV429" s="14" t="s">
        <v>87</v>
      </c>
      <c r="AW429" s="14" t="s">
        <v>33</v>
      </c>
      <c r="AX429" s="14" t="s">
        <v>85</v>
      </c>
      <c r="AY429" s="265" t="s">
        <v>149</v>
      </c>
    </row>
    <row r="430" s="12" customFormat="1" ht="22.8" customHeight="1">
      <c r="A430" s="12"/>
      <c r="B430" s="211"/>
      <c r="C430" s="212"/>
      <c r="D430" s="213" t="s">
        <v>76</v>
      </c>
      <c r="E430" s="225" t="s">
        <v>740</v>
      </c>
      <c r="F430" s="225" t="s">
        <v>741</v>
      </c>
      <c r="G430" s="212"/>
      <c r="H430" s="212"/>
      <c r="I430" s="215"/>
      <c r="J430" s="226">
        <f>BK430</f>
        <v>0</v>
      </c>
      <c r="K430" s="212"/>
      <c r="L430" s="217"/>
      <c r="M430" s="218"/>
      <c r="N430" s="219"/>
      <c r="O430" s="219"/>
      <c r="P430" s="220">
        <f>SUM(P431:P484)</f>
        <v>0</v>
      </c>
      <c r="Q430" s="219"/>
      <c r="R430" s="220">
        <f>SUM(R431:R484)</f>
        <v>0</v>
      </c>
      <c r="S430" s="219"/>
      <c r="T430" s="221">
        <f>SUM(T431:T484)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22" t="s">
        <v>85</v>
      </c>
      <c r="AT430" s="223" t="s">
        <v>76</v>
      </c>
      <c r="AU430" s="223" t="s">
        <v>85</v>
      </c>
      <c r="AY430" s="222" t="s">
        <v>149</v>
      </c>
      <c r="BK430" s="224">
        <f>SUM(BK431:BK484)</f>
        <v>0</v>
      </c>
    </row>
    <row r="431" s="2" customFormat="1" ht="16.5" customHeight="1">
      <c r="A431" s="39"/>
      <c r="B431" s="40"/>
      <c r="C431" s="227" t="s">
        <v>742</v>
      </c>
      <c r="D431" s="227" t="s">
        <v>155</v>
      </c>
      <c r="E431" s="228" t="s">
        <v>743</v>
      </c>
      <c r="F431" s="229" t="s">
        <v>744</v>
      </c>
      <c r="G431" s="230" t="s">
        <v>381</v>
      </c>
      <c r="H431" s="231">
        <v>155.49100000000001</v>
      </c>
      <c r="I431" s="232"/>
      <c r="J431" s="233">
        <f>ROUND(I431*H431,2)</f>
        <v>0</v>
      </c>
      <c r="K431" s="229" t="s">
        <v>159</v>
      </c>
      <c r="L431" s="45"/>
      <c r="M431" s="234" t="s">
        <v>1</v>
      </c>
      <c r="N431" s="235" t="s">
        <v>42</v>
      </c>
      <c r="O431" s="92"/>
      <c r="P431" s="236">
        <f>O431*H431</f>
        <v>0</v>
      </c>
      <c r="Q431" s="236">
        <v>0</v>
      </c>
      <c r="R431" s="236">
        <f>Q431*H431</f>
        <v>0</v>
      </c>
      <c r="S431" s="236">
        <v>0</v>
      </c>
      <c r="T431" s="23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8" t="s">
        <v>148</v>
      </c>
      <c r="AT431" s="238" t="s">
        <v>155</v>
      </c>
      <c r="AU431" s="238" t="s">
        <v>87</v>
      </c>
      <c r="AY431" s="18" t="s">
        <v>149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8" t="s">
        <v>85</v>
      </c>
      <c r="BK431" s="239">
        <f>ROUND(I431*H431,2)</f>
        <v>0</v>
      </c>
      <c r="BL431" s="18" t="s">
        <v>148</v>
      </c>
      <c r="BM431" s="238" t="s">
        <v>745</v>
      </c>
    </row>
    <row r="432" s="2" customFormat="1">
      <c r="A432" s="39"/>
      <c r="B432" s="40"/>
      <c r="C432" s="41"/>
      <c r="D432" s="240" t="s">
        <v>162</v>
      </c>
      <c r="E432" s="41"/>
      <c r="F432" s="241" t="s">
        <v>746</v>
      </c>
      <c r="G432" s="41"/>
      <c r="H432" s="41"/>
      <c r="I432" s="242"/>
      <c r="J432" s="41"/>
      <c r="K432" s="41"/>
      <c r="L432" s="45"/>
      <c r="M432" s="243"/>
      <c r="N432" s="244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162</v>
      </c>
      <c r="AU432" s="18" t="s">
        <v>87</v>
      </c>
    </row>
    <row r="433" s="13" customFormat="1">
      <c r="A433" s="13"/>
      <c r="B433" s="245"/>
      <c r="C433" s="246"/>
      <c r="D433" s="240" t="s">
        <v>163</v>
      </c>
      <c r="E433" s="247" t="s">
        <v>1</v>
      </c>
      <c r="F433" s="248" t="s">
        <v>366</v>
      </c>
      <c r="G433" s="246"/>
      <c r="H433" s="247" t="s">
        <v>1</v>
      </c>
      <c r="I433" s="249"/>
      <c r="J433" s="246"/>
      <c r="K433" s="246"/>
      <c r="L433" s="250"/>
      <c r="M433" s="251"/>
      <c r="N433" s="252"/>
      <c r="O433" s="252"/>
      <c r="P433" s="252"/>
      <c r="Q433" s="252"/>
      <c r="R433" s="252"/>
      <c r="S433" s="252"/>
      <c r="T433" s="25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4" t="s">
        <v>163</v>
      </c>
      <c r="AU433" s="254" t="s">
        <v>87</v>
      </c>
      <c r="AV433" s="13" t="s">
        <v>85</v>
      </c>
      <c r="AW433" s="13" t="s">
        <v>33</v>
      </c>
      <c r="AX433" s="13" t="s">
        <v>77</v>
      </c>
      <c r="AY433" s="254" t="s">
        <v>149</v>
      </c>
    </row>
    <row r="434" s="14" customFormat="1">
      <c r="A434" s="14"/>
      <c r="B434" s="255"/>
      <c r="C434" s="256"/>
      <c r="D434" s="240" t="s">
        <v>163</v>
      </c>
      <c r="E434" s="257" t="s">
        <v>1</v>
      </c>
      <c r="F434" s="258" t="s">
        <v>747</v>
      </c>
      <c r="G434" s="256"/>
      <c r="H434" s="259">
        <v>29.120000000000001</v>
      </c>
      <c r="I434" s="260"/>
      <c r="J434" s="256"/>
      <c r="K434" s="256"/>
      <c r="L434" s="261"/>
      <c r="M434" s="262"/>
      <c r="N434" s="263"/>
      <c r="O434" s="263"/>
      <c r="P434" s="263"/>
      <c r="Q434" s="263"/>
      <c r="R434" s="263"/>
      <c r="S434" s="263"/>
      <c r="T434" s="26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5" t="s">
        <v>163</v>
      </c>
      <c r="AU434" s="265" t="s">
        <v>87</v>
      </c>
      <c r="AV434" s="14" t="s">
        <v>87</v>
      </c>
      <c r="AW434" s="14" t="s">
        <v>33</v>
      </c>
      <c r="AX434" s="14" t="s">
        <v>77</v>
      </c>
      <c r="AY434" s="265" t="s">
        <v>149</v>
      </c>
    </row>
    <row r="435" s="14" customFormat="1">
      <c r="A435" s="14"/>
      <c r="B435" s="255"/>
      <c r="C435" s="256"/>
      <c r="D435" s="240" t="s">
        <v>163</v>
      </c>
      <c r="E435" s="257" t="s">
        <v>1</v>
      </c>
      <c r="F435" s="258" t="s">
        <v>748</v>
      </c>
      <c r="G435" s="256"/>
      <c r="H435" s="259">
        <v>68.131</v>
      </c>
      <c r="I435" s="260"/>
      <c r="J435" s="256"/>
      <c r="K435" s="256"/>
      <c r="L435" s="261"/>
      <c r="M435" s="262"/>
      <c r="N435" s="263"/>
      <c r="O435" s="263"/>
      <c r="P435" s="263"/>
      <c r="Q435" s="263"/>
      <c r="R435" s="263"/>
      <c r="S435" s="263"/>
      <c r="T435" s="26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5" t="s">
        <v>163</v>
      </c>
      <c r="AU435" s="265" t="s">
        <v>87</v>
      </c>
      <c r="AV435" s="14" t="s">
        <v>87</v>
      </c>
      <c r="AW435" s="14" t="s">
        <v>33</v>
      </c>
      <c r="AX435" s="14" t="s">
        <v>77</v>
      </c>
      <c r="AY435" s="265" t="s">
        <v>149</v>
      </c>
    </row>
    <row r="436" s="13" customFormat="1">
      <c r="A436" s="13"/>
      <c r="B436" s="245"/>
      <c r="C436" s="246"/>
      <c r="D436" s="240" t="s">
        <v>163</v>
      </c>
      <c r="E436" s="247" t="s">
        <v>1</v>
      </c>
      <c r="F436" s="248" t="s">
        <v>749</v>
      </c>
      <c r="G436" s="246"/>
      <c r="H436" s="247" t="s">
        <v>1</v>
      </c>
      <c r="I436" s="249"/>
      <c r="J436" s="246"/>
      <c r="K436" s="246"/>
      <c r="L436" s="250"/>
      <c r="M436" s="251"/>
      <c r="N436" s="252"/>
      <c r="O436" s="252"/>
      <c r="P436" s="252"/>
      <c r="Q436" s="252"/>
      <c r="R436" s="252"/>
      <c r="S436" s="252"/>
      <c r="T436" s="25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4" t="s">
        <v>163</v>
      </c>
      <c r="AU436" s="254" t="s">
        <v>87</v>
      </c>
      <c r="AV436" s="13" t="s">
        <v>85</v>
      </c>
      <c r="AW436" s="13" t="s">
        <v>33</v>
      </c>
      <c r="AX436" s="13" t="s">
        <v>77</v>
      </c>
      <c r="AY436" s="254" t="s">
        <v>149</v>
      </c>
    </row>
    <row r="437" s="14" customFormat="1">
      <c r="A437" s="14"/>
      <c r="B437" s="255"/>
      <c r="C437" s="256"/>
      <c r="D437" s="240" t="s">
        <v>163</v>
      </c>
      <c r="E437" s="257" t="s">
        <v>1</v>
      </c>
      <c r="F437" s="258" t="s">
        <v>750</v>
      </c>
      <c r="G437" s="256"/>
      <c r="H437" s="259">
        <v>58.240000000000002</v>
      </c>
      <c r="I437" s="260"/>
      <c r="J437" s="256"/>
      <c r="K437" s="256"/>
      <c r="L437" s="261"/>
      <c r="M437" s="262"/>
      <c r="N437" s="263"/>
      <c r="O437" s="263"/>
      <c r="P437" s="263"/>
      <c r="Q437" s="263"/>
      <c r="R437" s="263"/>
      <c r="S437" s="263"/>
      <c r="T437" s="26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5" t="s">
        <v>163</v>
      </c>
      <c r="AU437" s="265" t="s">
        <v>87</v>
      </c>
      <c r="AV437" s="14" t="s">
        <v>87</v>
      </c>
      <c r="AW437" s="14" t="s">
        <v>33</v>
      </c>
      <c r="AX437" s="14" t="s">
        <v>77</v>
      </c>
      <c r="AY437" s="265" t="s">
        <v>149</v>
      </c>
    </row>
    <row r="438" s="15" customFormat="1">
      <c r="A438" s="15"/>
      <c r="B438" s="269"/>
      <c r="C438" s="270"/>
      <c r="D438" s="240" t="s">
        <v>163</v>
      </c>
      <c r="E438" s="271" t="s">
        <v>1</v>
      </c>
      <c r="F438" s="272" t="s">
        <v>290</v>
      </c>
      <c r="G438" s="270"/>
      <c r="H438" s="273">
        <v>155.49100000000001</v>
      </c>
      <c r="I438" s="274"/>
      <c r="J438" s="270"/>
      <c r="K438" s="270"/>
      <c r="L438" s="275"/>
      <c r="M438" s="276"/>
      <c r="N438" s="277"/>
      <c r="O438" s="277"/>
      <c r="P438" s="277"/>
      <c r="Q438" s="277"/>
      <c r="R438" s="277"/>
      <c r="S438" s="277"/>
      <c r="T438" s="278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9" t="s">
        <v>163</v>
      </c>
      <c r="AU438" s="279" t="s">
        <v>87</v>
      </c>
      <c r="AV438" s="15" t="s">
        <v>148</v>
      </c>
      <c r="AW438" s="15" t="s">
        <v>33</v>
      </c>
      <c r="AX438" s="15" t="s">
        <v>85</v>
      </c>
      <c r="AY438" s="279" t="s">
        <v>149</v>
      </c>
    </row>
    <row r="439" s="2" customFormat="1" ht="16.5" customHeight="1">
      <c r="A439" s="39"/>
      <c r="B439" s="40"/>
      <c r="C439" s="227" t="s">
        <v>751</v>
      </c>
      <c r="D439" s="227" t="s">
        <v>155</v>
      </c>
      <c r="E439" s="228" t="s">
        <v>752</v>
      </c>
      <c r="F439" s="229" t="s">
        <v>753</v>
      </c>
      <c r="G439" s="230" t="s">
        <v>381</v>
      </c>
      <c r="H439" s="231">
        <v>1964.249</v>
      </c>
      <c r="I439" s="232"/>
      <c r="J439" s="233">
        <f>ROUND(I439*H439,2)</f>
        <v>0</v>
      </c>
      <c r="K439" s="229" t="s">
        <v>159</v>
      </c>
      <c r="L439" s="45"/>
      <c r="M439" s="234" t="s">
        <v>1</v>
      </c>
      <c r="N439" s="235" t="s">
        <v>42</v>
      </c>
      <c r="O439" s="92"/>
      <c r="P439" s="236">
        <f>O439*H439</f>
        <v>0</v>
      </c>
      <c r="Q439" s="236">
        <v>0</v>
      </c>
      <c r="R439" s="236">
        <f>Q439*H439</f>
        <v>0</v>
      </c>
      <c r="S439" s="236">
        <v>0</v>
      </c>
      <c r="T439" s="237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8" t="s">
        <v>148</v>
      </c>
      <c r="AT439" s="238" t="s">
        <v>155</v>
      </c>
      <c r="AU439" s="238" t="s">
        <v>87</v>
      </c>
      <c r="AY439" s="18" t="s">
        <v>149</v>
      </c>
      <c r="BE439" s="239">
        <f>IF(N439="základní",J439,0)</f>
        <v>0</v>
      </c>
      <c r="BF439" s="239">
        <f>IF(N439="snížená",J439,0)</f>
        <v>0</v>
      </c>
      <c r="BG439" s="239">
        <f>IF(N439="zákl. přenesená",J439,0)</f>
        <v>0</v>
      </c>
      <c r="BH439" s="239">
        <f>IF(N439="sníž. přenesená",J439,0)</f>
        <v>0</v>
      </c>
      <c r="BI439" s="239">
        <f>IF(N439="nulová",J439,0)</f>
        <v>0</v>
      </c>
      <c r="BJ439" s="18" t="s">
        <v>85</v>
      </c>
      <c r="BK439" s="239">
        <f>ROUND(I439*H439,2)</f>
        <v>0</v>
      </c>
      <c r="BL439" s="18" t="s">
        <v>148</v>
      </c>
      <c r="BM439" s="238" t="s">
        <v>754</v>
      </c>
    </row>
    <row r="440" s="2" customFormat="1">
      <c r="A440" s="39"/>
      <c r="B440" s="40"/>
      <c r="C440" s="41"/>
      <c r="D440" s="240" t="s">
        <v>162</v>
      </c>
      <c r="E440" s="41"/>
      <c r="F440" s="241" t="s">
        <v>755</v>
      </c>
      <c r="G440" s="41"/>
      <c r="H440" s="41"/>
      <c r="I440" s="242"/>
      <c r="J440" s="41"/>
      <c r="K440" s="41"/>
      <c r="L440" s="45"/>
      <c r="M440" s="243"/>
      <c r="N440" s="244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162</v>
      </c>
      <c r="AU440" s="18" t="s">
        <v>87</v>
      </c>
    </row>
    <row r="441" s="13" customFormat="1">
      <c r="A441" s="13"/>
      <c r="B441" s="245"/>
      <c r="C441" s="246"/>
      <c r="D441" s="240" t="s">
        <v>163</v>
      </c>
      <c r="E441" s="247" t="s">
        <v>1</v>
      </c>
      <c r="F441" s="248" t="s">
        <v>756</v>
      </c>
      <c r="G441" s="246"/>
      <c r="H441" s="247" t="s">
        <v>1</v>
      </c>
      <c r="I441" s="249"/>
      <c r="J441" s="246"/>
      <c r="K441" s="246"/>
      <c r="L441" s="250"/>
      <c r="M441" s="251"/>
      <c r="N441" s="252"/>
      <c r="O441" s="252"/>
      <c r="P441" s="252"/>
      <c r="Q441" s="252"/>
      <c r="R441" s="252"/>
      <c r="S441" s="252"/>
      <c r="T441" s="25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4" t="s">
        <v>163</v>
      </c>
      <c r="AU441" s="254" t="s">
        <v>87</v>
      </c>
      <c r="AV441" s="13" t="s">
        <v>85</v>
      </c>
      <c r="AW441" s="13" t="s">
        <v>33</v>
      </c>
      <c r="AX441" s="13" t="s">
        <v>77</v>
      </c>
      <c r="AY441" s="254" t="s">
        <v>149</v>
      </c>
    </row>
    <row r="442" s="14" customFormat="1">
      <c r="A442" s="14"/>
      <c r="B442" s="255"/>
      <c r="C442" s="256"/>
      <c r="D442" s="240" t="s">
        <v>163</v>
      </c>
      <c r="E442" s="257" t="s">
        <v>1</v>
      </c>
      <c r="F442" s="258" t="s">
        <v>757</v>
      </c>
      <c r="G442" s="256"/>
      <c r="H442" s="259">
        <v>553.27999999999997</v>
      </c>
      <c r="I442" s="260"/>
      <c r="J442" s="256"/>
      <c r="K442" s="256"/>
      <c r="L442" s="261"/>
      <c r="M442" s="262"/>
      <c r="N442" s="263"/>
      <c r="O442" s="263"/>
      <c r="P442" s="263"/>
      <c r="Q442" s="263"/>
      <c r="R442" s="263"/>
      <c r="S442" s="263"/>
      <c r="T442" s="26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5" t="s">
        <v>163</v>
      </c>
      <c r="AU442" s="265" t="s">
        <v>87</v>
      </c>
      <c r="AV442" s="14" t="s">
        <v>87</v>
      </c>
      <c r="AW442" s="14" t="s">
        <v>33</v>
      </c>
      <c r="AX442" s="14" t="s">
        <v>77</v>
      </c>
      <c r="AY442" s="265" t="s">
        <v>149</v>
      </c>
    </row>
    <row r="443" s="14" customFormat="1">
      <c r="A443" s="14"/>
      <c r="B443" s="255"/>
      <c r="C443" s="256"/>
      <c r="D443" s="240" t="s">
        <v>163</v>
      </c>
      <c r="E443" s="257" t="s">
        <v>1</v>
      </c>
      <c r="F443" s="258" t="s">
        <v>758</v>
      </c>
      <c r="G443" s="256"/>
      <c r="H443" s="259">
        <v>1294.489</v>
      </c>
      <c r="I443" s="260"/>
      <c r="J443" s="256"/>
      <c r="K443" s="256"/>
      <c r="L443" s="261"/>
      <c r="M443" s="262"/>
      <c r="N443" s="263"/>
      <c r="O443" s="263"/>
      <c r="P443" s="263"/>
      <c r="Q443" s="263"/>
      <c r="R443" s="263"/>
      <c r="S443" s="263"/>
      <c r="T443" s="26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5" t="s">
        <v>163</v>
      </c>
      <c r="AU443" s="265" t="s">
        <v>87</v>
      </c>
      <c r="AV443" s="14" t="s">
        <v>87</v>
      </c>
      <c r="AW443" s="14" t="s">
        <v>33</v>
      </c>
      <c r="AX443" s="14" t="s">
        <v>77</v>
      </c>
      <c r="AY443" s="265" t="s">
        <v>149</v>
      </c>
    </row>
    <row r="444" s="13" customFormat="1">
      <c r="A444" s="13"/>
      <c r="B444" s="245"/>
      <c r="C444" s="246"/>
      <c r="D444" s="240" t="s">
        <v>163</v>
      </c>
      <c r="E444" s="247" t="s">
        <v>1</v>
      </c>
      <c r="F444" s="248" t="s">
        <v>749</v>
      </c>
      <c r="G444" s="246"/>
      <c r="H444" s="247" t="s">
        <v>1</v>
      </c>
      <c r="I444" s="249"/>
      <c r="J444" s="246"/>
      <c r="K444" s="246"/>
      <c r="L444" s="250"/>
      <c r="M444" s="251"/>
      <c r="N444" s="252"/>
      <c r="O444" s="252"/>
      <c r="P444" s="252"/>
      <c r="Q444" s="252"/>
      <c r="R444" s="252"/>
      <c r="S444" s="252"/>
      <c r="T444" s="25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4" t="s">
        <v>163</v>
      </c>
      <c r="AU444" s="254" t="s">
        <v>87</v>
      </c>
      <c r="AV444" s="13" t="s">
        <v>85</v>
      </c>
      <c r="AW444" s="13" t="s">
        <v>33</v>
      </c>
      <c r="AX444" s="13" t="s">
        <v>77</v>
      </c>
      <c r="AY444" s="254" t="s">
        <v>149</v>
      </c>
    </row>
    <row r="445" s="14" customFormat="1">
      <c r="A445" s="14"/>
      <c r="B445" s="255"/>
      <c r="C445" s="256"/>
      <c r="D445" s="240" t="s">
        <v>163</v>
      </c>
      <c r="E445" s="257" t="s">
        <v>1</v>
      </c>
      <c r="F445" s="258" t="s">
        <v>759</v>
      </c>
      <c r="G445" s="256"/>
      <c r="H445" s="259">
        <v>116.48</v>
      </c>
      <c r="I445" s="260"/>
      <c r="J445" s="256"/>
      <c r="K445" s="256"/>
      <c r="L445" s="261"/>
      <c r="M445" s="262"/>
      <c r="N445" s="263"/>
      <c r="O445" s="263"/>
      <c r="P445" s="263"/>
      <c r="Q445" s="263"/>
      <c r="R445" s="263"/>
      <c r="S445" s="263"/>
      <c r="T445" s="26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5" t="s">
        <v>163</v>
      </c>
      <c r="AU445" s="265" t="s">
        <v>87</v>
      </c>
      <c r="AV445" s="14" t="s">
        <v>87</v>
      </c>
      <c r="AW445" s="14" t="s">
        <v>33</v>
      </c>
      <c r="AX445" s="14" t="s">
        <v>77</v>
      </c>
      <c r="AY445" s="265" t="s">
        <v>149</v>
      </c>
    </row>
    <row r="446" s="15" customFormat="1">
      <c r="A446" s="15"/>
      <c r="B446" s="269"/>
      <c r="C446" s="270"/>
      <c r="D446" s="240" t="s">
        <v>163</v>
      </c>
      <c r="E446" s="271" t="s">
        <v>1</v>
      </c>
      <c r="F446" s="272" t="s">
        <v>290</v>
      </c>
      <c r="G446" s="270"/>
      <c r="H446" s="273">
        <v>1964.249</v>
      </c>
      <c r="I446" s="274"/>
      <c r="J446" s="270"/>
      <c r="K446" s="270"/>
      <c r="L446" s="275"/>
      <c r="M446" s="276"/>
      <c r="N446" s="277"/>
      <c r="O446" s="277"/>
      <c r="P446" s="277"/>
      <c r="Q446" s="277"/>
      <c r="R446" s="277"/>
      <c r="S446" s="277"/>
      <c r="T446" s="278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9" t="s">
        <v>163</v>
      </c>
      <c r="AU446" s="279" t="s">
        <v>87</v>
      </c>
      <c r="AV446" s="15" t="s">
        <v>148</v>
      </c>
      <c r="AW446" s="15" t="s">
        <v>33</v>
      </c>
      <c r="AX446" s="15" t="s">
        <v>85</v>
      </c>
      <c r="AY446" s="279" t="s">
        <v>149</v>
      </c>
    </row>
    <row r="447" s="2" customFormat="1" ht="16.5" customHeight="1">
      <c r="A447" s="39"/>
      <c r="B447" s="40"/>
      <c r="C447" s="227" t="s">
        <v>760</v>
      </c>
      <c r="D447" s="227" t="s">
        <v>155</v>
      </c>
      <c r="E447" s="228" t="s">
        <v>761</v>
      </c>
      <c r="F447" s="229" t="s">
        <v>762</v>
      </c>
      <c r="G447" s="230" t="s">
        <v>381</v>
      </c>
      <c r="H447" s="231">
        <v>15.467000000000001</v>
      </c>
      <c r="I447" s="232"/>
      <c r="J447" s="233">
        <f>ROUND(I447*H447,2)</f>
        <v>0</v>
      </c>
      <c r="K447" s="229" t="s">
        <v>159</v>
      </c>
      <c r="L447" s="45"/>
      <c r="M447" s="234" t="s">
        <v>1</v>
      </c>
      <c r="N447" s="235" t="s">
        <v>42</v>
      </c>
      <c r="O447" s="92"/>
      <c r="P447" s="236">
        <f>O447*H447</f>
        <v>0</v>
      </c>
      <c r="Q447" s="236">
        <v>0</v>
      </c>
      <c r="R447" s="236">
        <f>Q447*H447</f>
        <v>0</v>
      </c>
      <c r="S447" s="236">
        <v>0</v>
      </c>
      <c r="T447" s="237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8" t="s">
        <v>148</v>
      </c>
      <c r="AT447" s="238" t="s">
        <v>155</v>
      </c>
      <c r="AU447" s="238" t="s">
        <v>87</v>
      </c>
      <c r="AY447" s="18" t="s">
        <v>149</v>
      </c>
      <c r="BE447" s="239">
        <f>IF(N447="základní",J447,0)</f>
        <v>0</v>
      </c>
      <c r="BF447" s="239">
        <f>IF(N447="snížená",J447,0)</f>
        <v>0</v>
      </c>
      <c r="BG447" s="239">
        <f>IF(N447="zákl. přenesená",J447,0)</f>
        <v>0</v>
      </c>
      <c r="BH447" s="239">
        <f>IF(N447="sníž. přenesená",J447,0)</f>
        <v>0</v>
      </c>
      <c r="BI447" s="239">
        <f>IF(N447="nulová",J447,0)</f>
        <v>0</v>
      </c>
      <c r="BJ447" s="18" t="s">
        <v>85</v>
      </c>
      <c r="BK447" s="239">
        <f>ROUND(I447*H447,2)</f>
        <v>0</v>
      </c>
      <c r="BL447" s="18" t="s">
        <v>148</v>
      </c>
      <c r="BM447" s="238" t="s">
        <v>763</v>
      </c>
    </row>
    <row r="448" s="2" customFormat="1">
      <c r="A448" s="39"/>
      <c r="B448" s="40"/>
      <c r="C448" s="41"/>
      <c r="D448" s="240" t="s">
        <v>162</v>
      </c>
      <c r="E448" s="41"/>
      <c r="F448" s="241" t="s">
        <v>764</v>
      </c>
      <c r="G448" s="41"/>
      <c r="H448" s="41"/>
      <c r="I448" s="242"/>
      <c r="J448" s="41"/>
      <c r="K448" s="41"/>
      <c r="L448" s="45"/>
      <c r="M448" s="243"/>
      <c r="N448" s="244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162</v>
      </c>
      <c r="AU448" s="18" t="s">
        <v>87</v>
      </c>
    </row>
    <row r="449" s="13" customFormat="1">
      <c r="A449" s="13"/>
      <c r="B449" s="245"/>
      <c r="C449" s="246"/>
      <c r="D449" s="240" t="s">
        <v>163</v>
      </c>
      <c r="E449" s="247" t="s">
        <v>1</v>
      </c>
      <c r="F449" s="248" t="s">
        <v>366</v>
      </c>
      <c r="G449" s="246"/>
      <c r="H449" s="247" t="s">
        <v>1</v>
      </c>
      <c r="I449" s="249"/>
      <c r="J449" s="246"/>
      <c r="K449" s="246"/>
      <c r="L449" s="250"/>
      <c r="M449" s="251"/>
      <c r="N449" s="252"/>
      <c r="O449" s="252"/>
      <c r="P449" s="252"/>
      <c r="Q449" s="252"/>
      <c r="R449" s="252"/>
      <c r="S449" s="252"/>
      <c r="T449" s="25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4" t="s">
        <v>163</v>
      </c>
      <c r="AU449" s="254" t="s">
        <v>87</v>
      </c>
      <c r="AV449" s="13" t="s">
        <v>85</v>
      </c>
      <c r="AW449" s="13" t="s">
        <v>33</v>
      </c>
      <c r="AX449" s="13" t="s">
        <v>77</v>
      </c>
      <c r="AY449" s="254" t="s">
        <v>149</v>
      </c>
    </row>
    <row r="450" s="14" customFormat="1">
      <c r="A450" s="14"/>
      <c r="B450" s="255"/>
      <c r="C450" s="256"/>
      <c r="D450" s="240" t="s">
        <v>163</v>
      </c>
      <c r="E450" s="257" t="s">
        <v>1</v>
      </c>
      <c r="F450" s="258" t="s">
        <v>765</v>
      </c>
      <c r="G450" s="256"/>
      <c r="H450" s="259">
        <v>13.65</v>
      </c>
      <c r="I450" s="260"/>
      <c r="J450" s="256"/>
      <c r="K450" s="256"/>
      <c r="L450" s="261"/>
      <c r="M450" s="262"/>
      <c r="N450" s="263"/>
      <c r="O450" s="263"/>
      <c r="P450" s="263"/>
      <c r="Q450" s="263"/>
      <c r="R450" s="263"/>
      <c r="S450" s="263"/>
      <c r="T450" s="26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5" t="s">
        <v>163</v>
      </c>
      <c r="AU450" s="265" t="s">
        <v>87</v>
      </c>
      <c r="AV450" s="14" t="s">
        <v>87</v>
      </c>
      <c r="AW450" s="14" t="s">
        <v>33</v>
      </c>
      <c r="AX450" s="14" t="s">
        <v>77</v>
      </c>
      <c r="AY450" s="265" t="s">
        <v>149</v>
      </c>
    </row>
    <row r="451" s="14" customFormat="1">
      <c r="A451" s="14"/>
      <c r="B451" s="255"/>
      <c r="C451" s="256"/>
      <c r="D451" s="240" t="s">
        <v>163</v>
      </c>
      <c r="E451" s="257" t="s">
        <v>1</v>
      </c>
      <c r="F451" s="258" t="s">
        <v>766</v>
      </c>
      <c r="G451" s="256"/>
      <c r="H451" s="259">
        <v>1.817</v>
      </c>
      <c r="I451" s="260"/>
      <c r="J451" s="256"/>
      <c r="K451" s="256"/>
      <c r="L451" s="261"/>
      <c r="M451" s="262"/>
      <c r="N451" s="263"/>
      <c r="O451" s="263"/>
      <c r="P451" s="263"/>
      <c r="Q451" s="263"/>
      <c r="R451" s="263"/>
      <c r="S451" s="263"/>
      <c r="T451" s="26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5" t="s">
        <v>163</v>
      </c>
      <c r="AU451" s="265" t="s">
        <v>87</v>
      </c>
      <c r="AV451" s="14" t="s">
        <v>87</v>
      </c>
      <c r="AW451" s="14" t="s">
        <v>33</v>
      </c>
      <c r="AX451" s="14" t="s">
        <v>77</v>
      </c>
      <c r="AY451" s="265" t="s">
        <v>149</v>
      </c>
    </row>
    <row r="452" s="15" customFormat="1">
      <c r="A452" s="15"/>
      <c r="B452" s="269"/>
      <c r="C452" s="270"/>
      <c r="D452" s="240" t="s">
        <v>163</v>
      </c>
      <c r="E452" s="271" t="s">
        <v>1</v>
      </c>
      <c r="F452" s="272" t="s">
        <v>290</v>
      </c>
      <c r="G452" s="270"/>
      <c r="H452" s="273">
        <v>15.467000000000001</v>
      </c>
      <c r="I452" s="274"/>
      <c r="J452" s="270"/>
      <c r="K452" s="270"/>
      <c r="L452" s="275"/>
      <c r="M452" s="276"/>
      <c r="N452" s="277"/>
      <c r="O452" s="277"/>
      <c r="P452" s="277"/>
      <c r="Q452" s="277"/>
      <c r="R452" s="277"/>
      <c r="S452" s="277"/>
      <c r="T452" s="278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79" t="s">
        <v>163</v>
      </c>
      <c r="AU452" s="279" t="s">
        <v>87</v>
      </c>
      <c r="AV452" s="15" t="s">
        <v>148</v>
      </c>
      <c r="AW452" s="15" t="s">
        <v>33</v>
      </c>
      <c r="AX452" s="15" t="s">
        <v>85</v>
      </c>
      <c r="AY452" s="279" t="s">
        <v>149</v>
      </c>
    </row>
    <row r="453" s="2" customFormat="1" ht="16.5" customHeight="1">
      <c r="A453" s="39"/>
      <c r="B453" s="40"/>
      <c r="C453" s="227" t="s">
        <v>767</v>
      </c>
      <c r="D453" s="227" t="s">
        <v>155</v>
      </c>
      <c r="E453" s="228" t="s">
        <v>768</v>
      </c>
      <c r="F453" s="229" t="s">
        <v>769</v>
      </c>
      <c r="G453" s="230" t="s">
        <v>381</v>
      </c>
      <c r="H453" s="231">
        <v>293.87299999999999</v>
      </c>
      <c r="I453" s="232"/>
      <c r="J453" s="233">
        <f>ROUND(I453*H453,2)</f>
        <v>0</v>
      </c>
      <c r="K453" s="229" t="s">
        <v>159</v>
      </c>
      <c r="L453" s="45"/>
      <c r="M453" s="234" t="s">
        <v>1</v>
      </c>
      <c r="N453" s="235" t="s">
        <v>42</v>
      </c>
      <c r="O453" s="92"/>
      <c r="P453" s="236">
        <f>O453*H453</f>
        <v>0</v>
      </c>
      <c r="Q453" s="236">
        <v>0</v>
      </c>
      <c r="R453" s="236">
        <f>Q453*H453</f>
        <v>0</v>
      </c>
      <c r="S453" s="236">
        <v>0</v>
      </c>
      <c r="T453" s="237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8" t="s">
        <v>148</v>
      </c>
      <c r="AT453" s="238" t="s">
        <v>155</v>
      </c>
      <c r="AU453" s="238" t="s">
        <v>87</v>
      </c>
      <c r="AY453" s="18" t="s">
        <v>149</v>
      </c>
      <c r="BE453" s="239">
        <f>IF(N453="základní",J453,0)</f>
        <v>0</v>
      </c>
      <c r="BF453" s="239">
        <f>IF(N453="snížená",J453,0)</f>
        <v>0</v>
      </c>
      <c r="BG453" s="239">
        <f>IF(N453="zákl. přenesená",J453,0)</f>
        <v>0</v>
      </c>
      <c r="BH453" s="239">
        <f>IF(N453="sníž. přenesená",J453,0)</f>
        <v>0</v>
      </c>
      <c r="BI453" s="239">
        <f>IF(N453="nulová",J453,0)</f>
        <v>0</v>
      </c>
      <c r="BJ453" s="18" t="s">
        <v>85</v>
      </c>
      <c r="BK453" s="239">
        <f>ROUND(I453*H453,2)</f>
        <v>0</v>
      </c>
      <c r="BL453" s="18" t="s">
        <v>148</v>
      </c>
      <c r="BM453" s="238" t="s">
        <v>770</v>
      </c>
    </row>
    <row r="454" s="2" customFormat="1">
      <c r="A454" s="39"/>
      <c r="B454" s="40"/>
      <c r="C454" s="41"/>
      <c r="D454" s="240" t="s">
        <v>162</v>
      </c>
      <c r="E454" s="41"/>
      <c r="F454" s="241" t="s">
        <v>755</v>
      </c>
      <c r="G454" s="41"/>
      <c r="H454" s="41"/>
      <c r="I454" s="242"/>
      <c r="J454" s="41"/>
      <c r="K454" s="41"/>
      <c r="L454" s="45"/>
      <c r="M454" s="243"/>
      <c r="N454" s="244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162</v>
      </c>
      <c r="AU454" s="18" t="s">
        <v>87</v>
      </c>
    </row>
    <row r="455" s="13" customFormat="1">
      <c r="A455" s="13"/>
      <c r="B455" s="245"/>
      <c r="C455" s="246"/>
      <c r="D455" s="240" t="s">
        <v>163</v>
      </c>
      <c r="E455" s="247" t="s">
        <v>1</v>
      </c>
      <c r="F455" s="248" t="s">
        <v>366</v>
      </c>
      <c r="G455" s="246"/>
      <c r="H455" s="247" t="s">
        <v>1</v>
      </c>
      <c r="I455" s="249"/>
      <c r="J455" s="246"/>
      <c r="K455" s="246"/>
      <c r="L455" s="250"/>
      <c r="M455" s="251"/>
      <c r="N455" s="252"/>
      <c r="O455" s="252"/>
      <c r="P455" s="252"/>
      <c r="Q455" s="252"/>
      <c r="R455" s="252"/>
      <c r="S455" s="252"/>
      <c r="T455" s="25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4" t="s">
        <v>163</v>
      </c>
      <c r="AU455" s="254" t="s">
        <v>87</v>
      </c>
      <c r="AV455" s="13" t="s">
        <v>85</v>
      </c>
      <c r="AW455" s="13" t="s">
        <v>33</v>
      </c>
      <c r="AX455" s="13" t="s">
        <v>77</v>
      </c>
      <c r="AY455" s="254" t="s">
        <v>149</v>
      </c>
    </row>
    <row r="456" s="14" customFormat="1">
      <c r="A456" s="14"/>
      <c r="B456" s="255"/>
      <c r="C456" s="256"/>
      <c r="D456" s="240" t="s">
        <v>163</v>
      </c>
      <c r="E456" s="257" t="s">
        <v>1</v>
      </c>
      <c r="F456" s="258" t="s">
        <v>771</v>
      </c>
      <c r="G456" s="256"/>
      <c r="H456" s="259">
        <v>259.35000000000002</v>
      </c>
      <c r="I456" s="260"/>
      <c r="J456" s="256"/>
      <c r="K456" s="256"/>
      <c r="L456" s="261"/>
      <c r="M456" s="262"/>
      <c r="N456" s="263"/>
      <c r="O456" s="263"/>
      <c r="P456" s="263"/>
      <c r="Q456" s="263"/>
      <c r="R456" s="263"/>
      <c r="S456" s="263"/>
      <c r="T456" s="26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5" t="s">
        <v>163</v>
      </c>
      <c r="AU456" s="265" t="s">
        <v>87</v>
      </c>
      <c r="AV456" s="14" t="s">
        <v>87</v>
      </c>
      <c r="AW456" s="14" t="s">
        <v>33</v>
      </c>
      <c r="AX456" s="14" t="s">
        <v>77</v>
      </c>
      <c r="AY456" s="265" t="s">
        <v>149</v>
      </c>
    </row>
    <row r="457" s="14" customFormat="1">
      <c r="A457" s="14"/>
      <c r="B457" s="255"/>
      <c r="C457" s="256"/>
      <c r="D457" s="240" t="s">
        <v>163</v>
      </c>
      <c r="E457" s="257" t="s">
        <v>1</v>
      </c>
      <c r="F457" s="258" t="s">
        <v>772</v>
      </c>
      <c r="G457" s="256"/>
      <c r="H457" s="259">
        <v>34.523000000000003</v>
      </c>
      <c r="I457" s="260"/>
      <c r="J457" s="256"/>
      <c r="K457" s="256"/>
      <c r="L457" s="261"/>
      <c r="M457" s="262"/>
      <c r="N457" s="263"/>
      <c r="O457" s="263"/>
      <c r="P457" s="263"/>
      <c r="Q457" s="263"/>
      <c r="R457" s="263"/>
      <c r="S457" s="263"/>
      <c r="T457" s="26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5" t="s">
        <v>163</v>
      </c>
      <c r="AU457" s="265" t="s">
        <v>87</v>
      </c>
      <c r="AV457" s="14" t="s">
        <v>87</v>
      </c>
      <c r="AW457" s="14" t="s">
        <v>33</v>
      </c>
      <c r="AX457" s="14" t="s">
        <v>77</v>
      </c>
      <c r="AY457" s="265" t="s">
        <v>149</v>
      </c>
    </row>
    <row r="458" s="15" customFormat="1">
      <c r="A458" s="15"/>
      <c r="B458" s="269"/>
      <c r="C458" s="270"/>
      <c r="D458" s="240" t="s">
        <v>163</v>
      </c>
      <c r="E458" s="271" t="s">
        <v>1</v>
      </c>
      <c r="F458" s="272" t="s">
        <v>290</v>
      </c>
      <c r="G458" s="270"/>
      <c r="H458" s="273">
        <v>293.87299999999999</v>
      </c>
      <c r="I458" s="274"/>
      <c r="J458" s="270"/>
      <c r="K458" s="270"/>
      <c r="L458" s="275"/>
      <c r="M458" s="276"/>
      <c r="N458" s="277"/>
      <c r="O458" s="277"/>
      <c r="P458" s="277"/>
      <c r="Q458" s="277"/>
      <c r="R458" s="277"/>
      <c r="S458" s="277"/>
      <c r="T458" s="278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9" t="s">
        <v>163</v>
      </c>
      <c r="AU458" s="279" t="s">
        <v>87</v>
      </c>
      <c r="AV458" s="15" t="s">
        <v>148</v>
      </c>
      <c r="AW458" s="15" t="s">
        <v>33</v>
      </c>
      <c r="AX458" s="15" t="s">
        <v>85</v>
      </c>
      <c r="AY458" s="279" t="s">
        <v>149</v>
      </c>
    </row>
    <row r="459" s="2" customFormat="1" ht="16.5" customHeight="1">
      <c r="A459" s="39"/>
      <c r="B459" s="40"/>
      <c r="C459" s="227" t="s">
        <v>773</v>
      </c>
      <c r="D459" s="227" t="s">
        <v>155</v>
      </c>
      <c r="E459" s="228" t="s">
        <v>774</v>
      </c>
      <c r="F459" s="229" t="s">
        <v>775</v>
      </c>
      <c r="G459" s="230" t="s">
        <v>381</v>
      </c>
      <c r="H459" s="231">
        <v>13.441000000000001</v>
      </c>
      <c r="I459" s="232"/>
      <c r="J459" s="233">
        <f>ROUND(I459*H459,2)</f>
        <v>0</v>
      </c>
      <c r="K459" s="229" t="s">
        <v>159</v>
      </c>
      <c r="L459" s="45"/>
      <c r="M459" s="234" t="s">
        <v>1</v>
      </c>
      <c r="N459" s="235" t="s">
        <v>42</v>
      </c>
      <c r="O459" s="92"/>
      <c r="P459" s="236">
        <f>O459*H459</f>
        <v>0</v>
      </c>
      <c r="Q459" s="236">
        <v>0</v>
      </c>
      <c r="R459" s="236">
        <f>Q459*H459</f>
        <v>0</v>
      </c>
      <c r="S459" s="236">
        <v>0</v>
      </c>
      <c r="T459" s="237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8" t="s">
        <v>148</v>
      </c>
      <c r="AT459" s="238" t="s">
        <v>155</v>
      </c>
      <c r="AU459" s="238" t="s">
        <v>87</v>
      </c>
      <c r="AY459" s="18" t="s">
        <v>149</v>
      </c>
      <c r="BE459" s="239">
        <f>IF(N459="základní",J459,0)</f>
        <v>0</v>
      </c>
      <c r="BF459" s="239">
        <f>IF(N459="snížená",J459,0)</f>
        <v>0</v>
      </c>
      <c r="BG459" s="239">
        <f>IF(N459="zákl. přenesená",J459,0)</f>
        <v>0</v>
      </c>
      <c r="BH459" s="239">
        <f>IF(N459="sníž. přenesená",J459,0)</f>
        <v>0</v>
      </c>
      <c r="BI459" s="239">
        <f>IF(N459="nulová",J459,0)</f>
        <v>0</v>
      </c>
      <c r="BJ459" s="18" t="s">
        <v>85</v>
      </c>
      <c r="BK459" s="239">
        <f>ROUND(I459*H459,2)</f>
        <v>0</v>
      </c>
      <c r="BL459" s="18" t="s">
        <v>148</v>
      </c>
      <c r="BM459" s="238" t="s">
        <v>776</v>
      </c>
    </row>
    <row r="460" s="2" customFormat="1">
      <c r="A460" s="39"/>
      <c r="B460" s="40"/>
      <c r="C460" s="41"/>
      <c r="D460" s="240" t="s">
        <v>162</v>
      </c>
      <c r="E460" s="41"/>
      <c r="F460" s="241" t="s">
        <v>777</v>
      </c>
      <c r="G460" s="41"/>
      <c r="H460" s="41"/>
      <c r="I460" s="242"/>
      <c r="J460" s="41"/>
      <c r="K460" s="41"/>
      <c r="L460" s="45"/>
      <c r="M460" s="243"/>
      <c r="N460" s="244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162</v>
      </c>
      <c r="AU460" s="18" t="s">
        <v>87</v>
      </c>
    </row>
    <row r="461" s="13" customFormat="1">
      <c r="A461" s="13"/>
      <c r="B461" s="245"/>
      <c r="C461" s="246"/>
      <c r="D461" s="240" t="s">
        <v>163</v>
      </c>
      <c r="E461" s="247" t="s">
        <v>1</v>
      </c>
      <c r="F461" s="248" t="s">
        <v>778</v>
      </c>
      <c r="G461" s="246"/>
      <c r="H461" s="247" t="s">
        <v>1</v>
      </c>
      <c r="I461" s="249"/>
      <c r="J461" s="246"/>
      <c r="K461" s="246"/>
      <c r="L461" s="250"/>
      <c r="M461" s="251"/>
      <c r="N461" s="252"/>
      <c r="O461" s="252"/>
      <c r="P461" s="252"/>
      <c r="Q461" s="252"/>
      <c r="R461" s="252"/>
      <c r="S461" s="252"/>
      <c r="T461" s="25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4" t="s">
        <v>163</v>
      </c>
      <c r="AU461" s="254" t="s">
        <v>87</v>
      </c>
      <c r="AV461" s="13" t="s">
        <v>85</v>
      </c>
      <c r="AW461" s="13" t="s">
        <v>33</v>
      </c>
      <c r="AX461" s="13" t="s">
        <v>77</v>
      </c>
      <c r="AY461" s="254" t="s">
        <v>149</v>
      </c>
    </row>
    <row r="462" s="14" customFormat="1">
      <c r="A462" s="14"/>
      <c r="B462" s="255"/>
      <c r="C462" s="256"/>
      <c r="D462" s="240" t="s">
        <v>163</v>
      </c>
      <c r="E462" s="257" t="s">
        <v>1</v>
      </c>
      <c r="F462" s="258" t="s">
        <v>779</v>
      </c>
      <c r="G462" s="256"/>
      <c r="H462" s="259">
        <v>13.441000000000001</v>
      </c>
      <c r="I462" s="260"/>
      <c r="J462" s="256"/>
      <c r="K462" s="256"/>
      <c r="L462" s="261"/>
      <c r="M462" s="262"/>
      <c r="N462" s="263"/>
      <c r="O462" s="263"/>
      <c r="P462" s="263"/>
      <c r="Q462" s="263"/>
      <c r="R462" s="263"/>
      <c r="S462" s="263"/>
      <c r="T462" s="26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5" t="s">
        <v>163</v>
      </c>
      <c r="AU462" s="265" t="s">
        <v>87</v>
      </c>
      <c r="AV462" s="14" t="s">
        <v>87</v>
      </c>
      <c r="AW462" s="14" t="s">
        <v>33</v>
      </c>
      <c r="AX462" s="14" t="s">
        <v>85</v>
      </c>
      <c r="AY462" s="265" t="s">
        <v>149</v>
      </c>
    </row>
    <row r="463" s="2" customFormat="1" ht="16.5" customHeight="1">
      <c r="A463" s="39"/>
      <c r="B463" s="40"/>
      <c r="C463" s="227" t="s">
        <v>780</v>
      </c>
      <c r="D463" s="227" t="s">
        <v>155</v>
      </c>
      <c r="E463" s="228" t="s">
        <v>781</v>
      </c>
      <c r="F463" s="229" t="s">
        <v>782</v>
      </c>
      <c r="G463" s="230" t="s">
        <v>381</v>
      </c>
      <c r="H463" s="231">
        <v>255.37899999999999</v>
      </c>
      <c r="I463" s="232"/>
      <c r="J463" s="233">
        <f>ROUND(I463*H463,2)</f>
        <v>0</v>
      </c>
      <c r="K463" s="229" t="s">
        <v>159</v>
      </c>
      <c r="L463" s="45"/>
      <c r="M463" s="234" t="s">
        <v>1</v>
      </c>
      <c r="N463" s="235" t="s">
        <v>42</v>
      </c>
      <c r="O463" s="92"/>
      <c r="P463" s="236">
        <f>O463*H463</f>
        <v>0</v>
      </c>
      <c r="Q463" s="236">
        <v>0</v>
      </c>
      <c r="R463" s="236">
        <f>Q463*H463</f>
        <v>0</v>
      </c>
      <c r="S463" s="236">
        <v>0</v>
      </c>
      <c r="T463" s="237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8" t="s">
        <v>148</v>
      </c>
      <c r="AT463" s="238" t="s">
        <v>155</v>
      </c>
      <c r="AU463" s="238" t="s">
        <v>87</v>
      </c>
      <c r="AY463" s="18" t="s">
        <v>149</v>
      </c>
      <c r="BE463" s="239">
        <f>IF(N463="základní",J463,0)</f>
        <v>0</v>
      </c>
      <c r="BF463" s="239">
        <f>IF(N463="snížená",J463,0)</f>
        <v>0</v>
      </c>
      <c r="BG463" s="239">
        <f>IF(N463="zákl. přenesená",J463,0)</f>
        <v>0</v>
      </c>
      <c r="BH463" s="239">
        <f>IF(N463="sníž. přenesená",J463,0)</f>
        <v>0</v>
      </c>
      <c r="BI463" s="239">
        <f>IF(N463="nulová",J463,0)</f>
        <v>0</v>
      </c>
      <c r="BJ463" s="18" t="s">
        <v>85</v>
      </c>
      <c r="BK463" s="239">
        <f>ROUND(I463*H463,2)</f>
        <v>0</v>
      </c>
      <c r="BL463" s="18" t="s">
        <v>148</v>
      </c>
      <c r="BM463" s="238" t="s">
        <v>783</v>
      </c>
    </row>
    <row r="464" s="2" customFormat="1">
      <c r="A464" s="39"/>
      <c r="B464" s="40"/>
      <c r="C464" s="41"/>
      <c r="D464" s="240" t="s">
        <v>162</v>
      </c>
      <c r="E464" s="41"/>
      <c r="F464" s="241" t="s">
        <v>784</v>
      </c>
      <c r="G464" s="41"/>
      <c r="H464" s="41"/>
      <c r="I464" s="242"/>
      <c r="J464" s="41"/>
      <c r="K464" s="41"/>
      <c r="L464" s="45"/>
      <c r="M464" s="243"/>
      <c r="N464" s="244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162</v>
      </c>
      <c r="AU464" s="18" t="s">
        <v>87</v>
      </c>
    </row>
    <row r="465" s="13" customFormat="1">
      <c r="A465" s="13"/>
      <c r="B465" s="245"/>
      <c r="C465" s="246"/>
      <c r="D465" s="240" t="s">
        <v>163</v>
      </c>
      <c r="E465" s="247" t="s">
        <v>1</v>
      </c>
      <c r="F465" s="248" t="s">
        <v>778</v>
      </c>
      <c r="G465" s="246"/>
      <c r="H465" s="247" t="s">
        <v>1</v>
      </c>
      <c r="I465" s="249"/>
      <c r="J465" s="246"/>
      <c r="K465" s="246"/>
      <c r="L465" s="250"/>
      <c r="M465" s="251"/>
      <c r="N465" s="252"/>
      <c r="O465" s="252"/>
      <c r="P465" s="252"/>
      <c r="Q465" s="252"/>
      <c r="R465" s="252"/>
      <c r="S465" s="252"/>
      <c r="T465" s="25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4" t="s">
        <v>163</v>
      </c>
      <c r="AU465" s="254" t="s">
        <v>87</v>
      </c>
      <c r="AV465" s="13" t="s">
        <v>85</v>
      </c>
      <c r="AW465" s="13" t="s">
        <v>33</v>
      </c>
      <c r="AX465" s="13" t="s">
        <v>77</v>
      </c>
      <c r="AY465" s="254" t="s">
        <v>149</v>
      </c>
    </row>
    <row r="466" s="14" customFormat="1">
      <c r="A466" s="14"/>
      <c r="B466" s="255"/>
      <c r="C466" s="256"/>
      <c r="D466" s="240" t="s">
        <v>163</v>
      </c>
      <c r="E466" s="257" t="s">
        <v>1</v>
      </c>
      <c r="F466" s="258" t="s">
        <v>785</v>
      </c>
      <c r="G466" s="256"/>
      <c r="H466" s="259">
        <v>255.37899999999999</v>
      </c>
      <c r="I466" s="260"/>
      <c r="J466" s="256"/>
      <c r="K466" s="256"/>
      <c r="L466" s="261"/>
      <c r="M466" s="262"/>
      <c r="N466" s="263"/>
      <c r="O466" s="263"/>
      <c r="P466" s="263"/>
      <c r="Q466" s="263"/>
      <c r="R466" s="263"/>
      <c r="S466" s="263"/>
      <c r="T466" s="26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5" t="s">
        <v>163</v>
      </c>
      <c r="AU466" s="265" t="s">
        <v>87</v>
      </c>
      <c r="AV466" s="14" t="s">
        <v>87</v>
      </c>
      <c r="AW466" s="14" t="s">
        <v>33</v>
      </c>
      <c r="AX466" s="14" t="s">
        <v>85</v>
      </c>
      <c r="AY466" s="265" t="s">
        <v>149</v>
      </c>
    </row>
    <row r="467" s="2" customFormat="1" ht="16.5" customHeight="1">
      <c r="A467" s="39"/>
      <c r="B467" s="40"/>
      <c r="C467" s="227" t="s">
        <v>786</v>
      </c>
      <c r="D467" s="227" t="s">
        <v>155</v>
      </c>
      <c r="E467" s="228" t="s">
        <v>787</v>
      </c>
      <c r="F467" s="229" t="s">
        <v>788</v>
      </c>
      <c r="G467" s="230" t="s">
        <v>381</v>
      </c>
      <c r="H467" s="231">
        <v>29.120000000000001</v>
      </c>
      <c r="I467" s="232"/>
      <c r="J467" s="233">
        <f>ROUND(I467*H467,2)</f>
        <v>0</v>
      </c>
      <c r="K467" s="229" t="s">
        <v>159</v>
      </c>
      <c r="L467" s="45"/>
      <c r="M467" s="234" t="s">
        <v>1</v>
      </c>
      <c r="N467" s="235" t="s">
        <v>42</v>
      </c>
      <c r="O467" s="92"/>
      <c r="P467" s="236">
        <f>O467*H467</f>
        <v>0</v>
      </c>
      <c r="Q467" s="236">
        <v>0</v>
      </c>
      <c r="R467" s="236">
        <f>Q467*H467</f>
        <v>0</v>
      </c>
      <c r="S467" s="236">
        <v>0</v>
      </c>
      <c r="T467" s="237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8" t="s">
        <v>148</v>
      </c>
      <c r="AT467" s="238" t="s">
        <v>155</v>
      </c>
      <c r="AU467" s="238" t="s">
        <v>87</v>
      </c>
      <c r="AY467" s="18" t="s">
        <v>149</v>
      </c>
      <c r="BE467" s="239">
        <f>IF(N467="základní",J467,0)</f>
        <v>0</v>
      </c>
      <c r="BF467" s="239">
        <f>IF(N467="snížená",J467,0)</f>
        <v>0</v>
      </c>
      <c r="BG467" s="239">
        <f>IF(N467="zákl. přenesená",J467,0)</f>
        <v>0</v>
      </c>
      <c r="BH467" s="239">
        <f>IF(N467="sníž. přenesená",J467,0)</f>
        <v>0</v>
      </c>
      <c r="BI467" s="239">
        <f>IF(N467="nulová",J467,0)</f>
        <v>0</v>
      </c>
      <c r="BJ467" s="18" t="s">
        <v>85</v>
      </c>
      <c r="BK467" s="239">
        <f>ROUND(I467*H467,2)</f>
        <v>0</v>
      </c>
      <c r="BL467" s="18" t="s">
        <v>148</v>
      </c>
      <c r="BM467" s="238" t="s">
        <v>789</v>
      </c>
    </row>
    <row r="468" s="2" customFormat="1">
      <c r="A468" s="39"/>
      <c r="B468" s="40"/>
      <c r="C468" s="41"/>
      <c r="D468" s="240" t="s">
        <v>162</v>
      </c>
      <c r="E468" s="41"/>
      <c r="F468" s="241" t="s">
        <v>790</v>
      </c>
      <c r="G468" s="41"/>
      <c r="H468" s="41"/>
      <c r="I468" s="242"/>
      <c r="J468" s="41"/>
      <c r="K468" s="41"/>
      <c r="L468" s="45"/>
      <c r="M468" s="243"/>
      <c r="N468" s="244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162</v>
      </c>
      <c r="AU468" s="18" t="s">
        <v>87</v>
      </c>
    </row>
    <row r="469" s="13" customFormat="1">
      <c r="A469" s="13"/>
      <c r="B469" s="245"/>
      <c r="C469" s="246"/>
      <c r="D469" s="240" t="s">
        <v>163</v>
      </c>
      <c r="E469" s="247" t="s">
        <v>1</v>
      </c>
      <c r="F469" s="248" t="s">
        <v>791</v>
      </c>
      <c r="G469" s="246"/>
      <c r="H469" s="247" t="s">
        <v>1</v>
      </c>
      <c r="I469" s="249"/>
      <c r="J469" s="246"/>
      <c r="K469" s="246"/>
      <c r="L469" s="250"/>
      <c r="M469" s="251"/>
      <c r="N469" s="252"/>
      <c r="O469" s="252"/>
      <c r="P469" s="252"/>
      <c r="Q469" s="252"/>
      <c r="R469" s="252"/>
      <c r="S469" s="252"/>
      <c r="T469" s="25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4" t="s">
        <v>163</v>
      </c>
      <c r="AU469" s="254" t="s">
        <v>87</v>
      </c>
      <c r="AV469" s="13" t="s">
        <v>85</v>
      </c>
      <c r="AW469" s="13" t="s">
        <v>33</v>
      </c>
      <c r="AX469" s="13" t="s">
        <v>77</v>
      </c>
      <c r="AY469" s="254" t="s">
        <v>149</v>
      </c>
    </row>
    <row r="470" s="14" customFormat="1">
      <c r="A470" s="14"/>
      <c r="B470" s="255"/>
      <c r="C470" s="256"/>
      <c r="D470" s="240" t="s">
        <v>163</v>
      </c>
      <c r="E470" s="257" t="s">
        <v>1</v>
      </c>
      <c r="F470" s="258" t="s">
        <v>792</v>
      </c>
      <c r="G470" s="256"/>
      <c r="H470" s="259">
        <v>29.120000000000001</v>
      </c>
      <c r="I470" s="260"/>
      <c r="J470" s="256"/>
      <c r="K470" s="256"/>
      <c r="L470" s="261"/>
      <c r="M470" s="262"/>
      <c r="N470" s="263"/>
      <c r="O470" s="263"/>
      <c r="P470" s="263"/>
      <c r="Q470" s="263"/>
      <c r="R470" s="263"/>
      <c r="S470" s="263"/>
      <c r="T470" s="26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5" t="s">
        <v>163</v>
      </c>
      <c r="AU470" s="265" t="s">
        <v>87</v>
      </c>
      <c r="AV470" s="14" t="s">
        <v>87</v>
      </c>
      <c r="AW470" s="14" t="s">
        <v>33</v>
      </c>
      <c r="AX470" s="14" t="s">
        <v>85</v>
      </c>
      <c r="AY470" s="265" t="s">
        <v>149</v>
      </c>
    </row>
    <row r="471" s="2" customFormat="1" ht="24.15" customHeight="1">
      <c r="A471" s="39"/>
      <c r="B471" s="40"/>
      <c r="C471" s="227" t="s">
        <v>793</v>
      </c>
      <c r="D471" s="227" t="s">
        <v>155</v>
      </c>
      <c r="E471" s="228" t="s">
        <v>794</v>
      </c>
      <c r="F471" s="229" t="s">
        <v>795</v>
      </c>
      <c r="G471" s="230" t="s">
        <v>381</v>
      </c>
      <c r="H471" s="231">
        <v>28.908000000000001</v>
      </c>
      <c r="I471" s="232"/>
      <c r="J471" s="233">
        <f>ROUND(I471*H471,2)</f>
        <v>0</v>
      </c>
      <c r="K471" s="229" t="s">
        <v>159</v>
      </c>
      <c r="L471" s="45"/>
      <c r="M471" s="234" t="s">
        <v>1</v>
      </c>
      <c r="N471" s="235" t="s">
        <v>42</v>
      </c>
      <c r="O471" s="92"/>
      <c r="P471" s="236">
        <f>O471*H471</f>
        <v>0</v>
      </c>
      <c r="Q471" s="236">
        <v>0</v>
      </c>
      <c r="R471" s="236">
        <f>Q471*H471</f>
        <v>0</v>
      </c>
      <c r="S471" s="236">
        <v>0</v>
      </c>
      <c r="T471" s="23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8" t="s">
        <v>148</v>
      </c>
      <c r="AT471" s="238" t="s">
        <v>155</v>
      </c>
      <c r="AU471" s="238" t="s">
        <v>87</v>
      </c>
      <c r="AY471" s="18" t="s">
        <v>149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8" t="s">
        <v>85</v>
      </c>
      <c r="BK471" s="239">
        <f>ROUND(I471*H471,2)</f>
        <v>0</v>
      </c>
      <c r="BL471" s="18" t="s">
        <v>148</v>
      </c>
      <c r="BM471" s="238" t="s">
        <v>796</v>
      </c>
    </row>
    <row r="472" s="2" customFormat="1">
      <c r="A472" s="39"/>
      <c r="B472" s="40"/>
      <c r="C472" s="41"/>
      <c r="D472" s="240" t="s">
        <v>162</v>
      </c>
      <c r="E472" s="41"/>
      <c r="F472" s="241" t="s">
        <v>797</v>
      </c>
      <c r="G472" s="41"/>
      <c r="H472" s="41"/>
      <c r="I472" s="242"/>
      <c r="J472" s="41"/>
      <c r="K472" s="41"/>
      <c r="L472" s="45"/>
      <c r="M472" s="243"/>
      <c r="N472" s="244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162</v>
      </c>
      <c r="AU472" s="18" t="s">
        <v>87</v>
      </c>
    </row>
    <row r="473" s="13" customFormat="1">
      <c r="A473" s="13"/>
      <c r="B473" s="245"/>
      <c r="C473" s="246"/>
      <c r="D473" s="240" t="s">
        <v>163</v>
      </c>
      <c r="E473" s="247" t="s">
        <v>1</v>
      </c>
      <c r="F473" s="248" t="s">
        <v>798</v>
      </c>
      <c r="G473" s="246"/>
      <c r="H473" s="247" t="s">
        <v>1</v>
      </c>
      <c r="I473" s="249"/>
      <c r="J473" s="246"/>
      <c r="K473" s="246"/>
      <c r="L473" s="250"/>
      <c r="M473" s="251"/>
      <c r="N473" s="252"/>
      <c r="O473" s="252"/>
      <c r="P473" s="252"/>
      <c r="Q473" s="252"/>
      <c r="R473" s="252"/>
      <c r="S473" s="252"/>
      <c r="T473" s="25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4" t="s">
        <v>163</v>
      </c>
      <c r="AU473" s="254" t="s">
        <v>87</v>
      </c>
      <c r="AV473" s="13" t="s">
        <v>85</v>
      </c>
      <c r="AW473" s="13" t="s">
        <v>33</v>
      </c>
      <c r="AX473" s="13" t="s">
        <v>77</v>
      </c>
      <c r="AY473" s="254" t="s">
        <v>149</v>
      </c>
    </row>
    <row r="474" s="14" customFormat="1">
      <c r="A474" s="14"/>
      <c r="B474" s="255"/>
      <c r="C474" s="256"/>
      <c r="D474" s="240" t="s">
        <v>163</v>
      </c>
      <c r="E474" s="257" t="s">
        <v>1</v>
      </c>
      <c r="F474" s="258" t="s">
        <v>799</v>
      </c>
      <c r="G474" s="256"/>
      <c r="H474" s="259">
        <v>13.65</v>
      </c>
      <c r="I474" s="260"/>
      <c r="J474" s="256"/>
      <c r="K474" s="256"/>
      <c r="L474" s="261"/>
      <c r="M474" s="262"/>
      <c r="N474" s="263"/>
      <c r="O474" s="263"/>
      <c r="P474" s="263"/>
      <c r="Q474" s="263"/>
      <c r="R474" s="263"/>
      <c r="S474" s="263"/>
      <c r="T474" s="26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5" t="s">
        <v>163</v>
      </c>
      <c r="AU474" s="265" t="s">
        <v>87</v>
      </c>
      <c r="AV474" s="14" t="s">
        <v>87</v>
      </c>
      <c r="AW474" s="14" t="s">
        <v>33</v>
      </c>
      <c r="AX474" s="14" t="s">
        <v>77</v>
      </c>
      <c r="AY474" s="265" t="s">
        <v>149</v>
      </c>
    </row>
    <row r="475" s="14" customFormat="1">
      <c r="A475" s="14"/>
      <c r="B475" s="255"/>
      <c r="C475" s="256"/>
      <c r="D475" s="240" t="s">
        <v>163</v>
      </c>
      <c r="E475" s="257" t="s">
        <v>1</v>
      </c>
      <c r="F475" s="258" t="s">
        <v>766</v>
      </c>
      <c r="G475" s="256"/>
      <c r="H475" s="259">
        <v>1.817</v>
      </c>
      <c r="I475" s="260"/>
      <c r="J475" s="256"/>
      <c r="K475" s="256"/>
      <c r="L475" s="261"/>
      <c r="M475" s="262"/>
      <c r="N475" s="263"/>
      <c r="O475" s="263"/>
      <c r="P475" s="263"/>
      <c r="Q475" s="263"/>
      <c r="R475" s="263"/>
      <c r="S475" s="263"/>
      <c r="T475" s="26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5" t="s">
        <v>163</v>
      </c>
      <c r="AU475" s="265" t="s">
        <v>87</v>
      </c>
      <c r="AV475" s="14" t="s">
        <v>87</v>
      </c>
      <c r="AW475" s="14" t="s">
        <v>33</v>
      </c>
      <c r="AX475" s="14" t="s">
        <v>77</v>
      </c>
      <c r="AY475" s="265" t="s">
        <v>149</v>
      </c>
    </row>
    <row r="476" s="14" customFormat="1">
      <c r="A476" s="14"/>
      <c r="B476" s="255"/>
      <c r="C476" s="256"/>
      <c r="D476" s="240" t="s">
        <v>163</v>
      </c>
      <c r="E476" s="257" t="s">
        <v>1</v>
      </c>
      <c r="F476" s="258" t="s">
        <v>779</v>
      </c>
      <c r="G476" s="256"/>
      <c r="H476" s="259">
        <v>13.441000000000001</v>
      </c>
      <c r="I476" s="260"/>
      <c r="J476" s="256"/>
      <c r="K476" s="256"/>
      <c r="L476" s="261"/>
      <c r="M476" s="262"/>
      <c r="N476" s="263"/>
      <c r="O476" s="263"/>
      <c r="P476" s="263"/>
      <c r="Q476" s="263"/>
      <c r="R476" s="263"/>
      <c r="S476" s="263"/>
      <c r="T476" s="26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5" t="s">
        <v>163</v>
      </c>
      <c r="AU476" s="265" t="s">
        <v>87</v>
      </c>
      <c r="AV476" s="14" t="s">
        <v>87</v>
      </c>
      <c r="AW476" s="14" t="s">
        <v>33</v>
      </c>
      <c r="AX476" s="14" t="s">
        <v>77</v>
      </c>
      <c r="AY476" s="265" t="s">
        <v>149</v>
      </c>
    </row>
    <row r="477" s="15" customFormat="1">
      <c r="A477" s="15"/>
      <c r="B477" s="269"/>
      <c r="C477" s="270"/>
      <c r="D477" s="240" t="s">
        <v>163</v>
      </c>
      <c r="E477" s="271" t="s">
        <v>1</v>
      </c>
      <c r="F477" s="272" t="s">
        <v>290</v>
      </c>
      <c r="G477" s="270"/>
      <c r="H477" s="273">
        <v>28.908000000000001</v>
      </c>
      <c r="I477" s="274"/>
      <c r="J477" s="270"/>
      <c r="K477" s="270"/>
      <c r="L477" s="275"/>
      <c r="M477" s="276"/>
      <c r="N477" s="277"/>
      <c r="O477" s="277"/>
      <c r="P477" s="277"/>
      <c r="Q477" s="277"/>
      <c r="R477" s="277"/>
      <c r="S477" s="277"/>
      <c r="T477" s="278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9" t="s">
        <v>163</v>
      </c>
      <c r="AU477" s="279" t="s">
        <v>87</v>
      </c>
      <c r="AV477" s="15" t="s">
        <v>148</v>
      </c>
      <c r="AW477" s="15" t="s">
        <v>33</v>
      </c>
      <c r="AX477" s="15" t="s">
        <v>85</v>
      </c>
      <c r="AY477" s="279" t="s">
        <v>149</v>
      </c>
    </row>
    <row r="478" s="2" customFormat="1" ht="24.15" customHeight="1">
      <c r="A478" s="39"/>
      <c r="B478" s="40"/>
      <c r="C478" s="227" t="s">
        <v>800</v>
      </c>
      <c r="D478" s="227" t="s">
        <v>155</v>
      </c>
      <c r="E478" s="228" t="s">
        <v>801</v>
      </c>
      <c r="F478" s="229" t="s">
        <v>802</v>
      </c>
      <c r="G478" s="230" t="s">
        <v>381</v>
      </c>
      <c r="H478" s="231">
        <v>29.120000000000001</v>
      </c>
      <c r="I478" s="232"/>
      <c r="J478" s="233">
        <f>ROUND(I478*H478,2)</f>
        <v>0</v>
      </c>
      <c r="K478" s="229" t="s">
        <v>159</v>
      </c>
      <c r="L478" s="45"/>
      <c r="M478" s="234" t="s">
        <v>1</v>
      </c>
      <c r="N478" s="235" t="s">
        <v>42</v>
      </c>
      <c r="O478" s="92"/>
      <c r="P478" s="236">
        <f>O478*H478</f>
        <v>0</v>
      </c>
      <c r="Q478" s="236">
        <v>0</v>
      </c>
      <c r="R478" s="236">
        <f>Q478*H478</f>
        <v>0</v>
      </c>
      <c r="S478" s="236">
        <v>0</v>
      </c>
      <c r="T478" s="237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8" t="s">
        <v>148</v>
      </c>
      <c r="AT478" s="238" t="s">
        <v>155</v>
      </c>
      <c r="AU478" s="238" t="s">
        <v>87</v>
      </c>
      <c r="AY478" s="18" t="s">
        <v>149</v>
      </c>
      <c r="BE478" s="239">
        <f>IF(N478="základní",J478,0)</f>
        <v>0</v>
      </c>
      <c r="BF478" s="239">
        <f>IF(N478="snížená",J478,0)</f>
        <v>0</v>
      </c>
      <c r="BG478" s="239">
        <f>IF(N478="zákl. přenesená",J478,0)</f>
        <v>0</v>
      </c>
      <c r="BH478" s="239">
        <f>IF(N478="sníž. přenesená",J478,0)</f>
        <v>0</v>
      </c>
      <c r="BI478" s="239">
        <f>IF(N478="nulová",J478,0)</f>
        <v>0</v>
      </c>
      <c r="BJ478" s="18" t="s">
        <v>85</v>
      </c>
      <c r="BK478" s="239">
        <f>ROUND(I478*H478,2)</f>
        <v>0</v>
      </c>
      <c r="BL478" s="18" t="s">
        <v>148</v>
      </c>
      <c r="BM478" s="238" t="s">
        <v>803</v>
      </c>
    </row>
    <row r="479" s="2" customFormat="1">
      <c r="A479" s="39"/>
      <c r="B479" s="40"/>
      <c r="C479" s="41"/>
      <c r="D479" s="240" t="s">
        <v>162</v>
      </c>
      <c r="E479" s="41"/>
      <c r="F479" s="241" t="s">
        <v>383</v>
      </c>
      <c r="G479" s="41"/>
      <c r="H479" s="41"/>
      <c r="I479" s="242"/>
      <c r="J479" s="41"/>
      <c r="K479" s="41"/>
      <c r="L479" s="45"/>
      <c r="M479" s="243"/>
      <c r="N479" s="244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162</v>
      </c>
      <c r="AU479" s="18" t="s">
        <v>87</v>
      </c>
    </row>
    <row r="480" s="13" customFormat="1">
      <c r="A480" s="13"/>
      <c r="B480" s="245"/>
      <c r="C480" s="246"/>
      <c r="D480" s="240" t="s">
        <v>163</v>
      </c>
      <c r="E480" s="247" t="s">
        <v>1</v>
      </c>
      <c r="F480" s="248" t="s">
        <v>798</v>
      </c>
      <c r="G480" s="246"/>
      <c r="H480" s="247" t="s">
        <v>1</v>
      </c>
      <c r="I480" s="249"/>
      <c r="J480" s="246"/>
      <c r="K480" s="246"/>
      <c r="L480" s="250"/>
      <c r="M480" s="251"/>
      <c r="N480" s="252"/>
      <c r="O480" s="252"/>
      <c r="P480" s="252"/>
      <c r="Q480" s="252"/>
      <c r="R480" s="252"/>
      <c r="S480" s="252"/>
      <c r="T480" s="25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4" t="s">
        <v>163</v>
      </c>
      <c r="AU480" s="254" t="s">
        <v>87</v>
      </c>
      <c r="AV480" s="13" t="s">
        <v>85</v>
      </c>
      <c r="AW480" s="13" t="s">
        <v>33</v>
      </c>
      <c r="AX480" s="13" t="s">
        <v>77</v>
      </c>
      <c r="AY480" s="254" t="s">
        <v>149</v>
      </c>
    </row>
    <row r="481" s="14" customFormat="1">
      <c r="A481" s="14"/>
      <c r="B481" s="255"/>
      <c r="C481" s="256"/>
      <c r="D481" s="240" t="s">
        <v>163</v>
      </c>
      <c r="E481" s="257" t="s">
        <v>1</v>
      </c>
      <c r="F481" s="258" t="s">
        <v>804</v>
      </c>
      <c r="G481" s="256"/>
      <c r="H481" s="259">
        <v>29.120000000000001</v>
      </c>
      <c r="I481" s="260"/>
      <c r="J481" s="256"/>
      <c r="K481" s="256"/>
      <c r="L481" s="261"/>
      <c r="M481" s="262"/>
      <c r="N481" s="263"/>
      <c r="O481" s="263"/>
      <c r="P481" s="263"/>
      <c r="Q481" s="263"/>
      <c r="R481" s="263"/>
      <c r="S481" s="263"/>
      <c r="T481" s="26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5" t="s">
        <v>163</v>
      </c>
      <c r="AU481" s="265" t="s">
        <v>87</v>
      </c>
      <c r="AV481" s="14" t="s">
        <v>87</v>
      </c>
      <c r="AW481" s="14" t="s">
        <v>33</v>
      </c>
      <c r="AX481" s="14" t="s">
        <v>85</v>
      </c>
      <c r="AY481" s="265" t="s">
        <v>149</v>
      </c>
    </row>
    <row r="482" s="2" customFormat="1" ht="24.15" customHeight="1">
      <c r="A482" s="39"/>
      <c r="B482" s="40"/>
      <c r="C482" s="227" t="s">
        <v>805</v>
      </c>
      <c r="D482" s="227" t="s">
        <v>155</v>
      </c>
      <c r="E482" s="228" t="s">
        <v>806</v>
      </c>
      <c r="F482" s="229" t="s">
        <v>807</v>
      </c>
      <c r="G482" s="230" t="s">
        <v>381</v>
      </c>
      <c r="H482" s="231">
        <v>68.131</v>
      </c>
      <c r="I482" s="232"/>
      <c r="J482" s="233">
        <f>ROUND(I482*H482,2)</f>
        <v>0</v>
      </c>
      <c r="K482" s="229" t="s">
        <v>159</v>
      </c>
      <c r="L482" s="45"/>
      <c r="M482" s="234" t="s">
        <v>1</v>
      </c>
      <c r="N482" s="235" t="s">
        <v>42</v>
      </c>
      <c r="O482" s="92"/>
      <c r="P482" s="236">
        <f>O482*H482</f>
        <v>0</v>
      </c>
      <c r="Q482" s="236">
        <v>0</v>
      </c>
      <c r="R482" s="236">
        <f>Q482*H482</f>
        <v>0</v>
      </c>
      <c r="S482" s="236">
        <v>0</v>
      </c>
      <c r="T482" s="237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8" t="s">
        <v>148</v>
      </c>
      <c r="AT482" s="238" t="s">
        <v>155</v>
      </c>
      <c r="AU482" s="238" t="s">
        <v>87</v>
      </c>
      <c r="AY482" s="18" t="s">
        <v>149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8" t="s">
        <v>85</v>
      </c>
      <c r="BK482" s="239">
        <f>ROUND(I482*H482,2)</f>
        <v>0</v>
      </c>
      <c r="BL482" s="18" t="s">
        <v>148</v>
      </c>
      <c r="BM482" s="238" t="s">
        <v>808</v>
      </c>
    </row>
    <row r="483" s="2" customFormat="1">
      <c r="A483" s="39"/>
      <c r="B483" s="40"/>
      <c r="C483" s="41"/>
      <c r="D483" s="240" t="s">
        <v>162</v>
      </c>
      <c r="E483" s="41"/>
      <c r="F483" s="241" t="s">
        <v>809</v>
      </c>
      <c r="G483" s="41"/>
      <c r="H483" s="41"/>
      <c r="I483" s="242"/>
      <c r="J483" s="41"/>
      <c r="K483" s="41"/>
      <c r="L483" s="45"/>
      <c r="M483" s="243"/>
      <c r="N483" s="244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162</v>
      </c>
      <c r="AU483" s="18" t="s">
        <v>87</v>
      </c>
    </row>
    <row r="484" s="14" customFormat="1">
      <c r="A484" s="14"/>
      <c r="B484" s="255"/>
      <c r="C484" s="256"/>
      <c r="D484" s="240" t="s">
        <v>163</v>
      </c>
      <c r="E484" s="257" t="s">
        <v>1</v>
      </c>
      <c r="F484" s="258" t="s">
        <v>748</v>
      </c>
      <c r="G484" s="256"/>
      <c r="H484" s="259">
        <v>68.131</v>
      </c>
      <c r="I484" s="260"/>
      <c r="J484" s="256"/>
      <c r="K484" s="256"/>
      <c r="L484" s="261"/>
      <c r="M484" s="262"/>
      <c r="N484" s="263"/>
      <c r="O484" s="263"/>
      <c r="P484" s="263"/>
      <c r="Q484" s="263"/>
      <c r="R484" s="263"/>
      <c r="S484" s="263"/>
      <c r="T484" s="26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5" t="s">
        <v>163</v>
      </c>
      <c r="AU484" s="265" t="s">
        <v>87</v>
      </c>
      <c r="AV484" s="14" t="s">
        <v>87</v>
      </c>
      <c r="AW484" s="14" t="s">
        <v>33</v>
      </c>
      <c r="AX484" s="14" t="s">
        <v>85</v>
      </c>
      <c r="AY484" s="265" t="s">
        <v>149</v>
      </c>
    </row>
    <row r="485" s="12" customFormat="1" ht="22.8" customHeight="1">
      <c r="A485" s="12"/>
      <c r="B485" s="211"/>
      <c r="C485" s="212"/>
      <c r="D485" s="213" t="s">
        <v>76</v>
      </c>
      <c r="E485" s="225" t="s">
        <v>810</v>
      </c>
      <c r="F485" s="225" t="s">
        <v>811</v>
      </c>
      <c r="G485" s="212"/>
      <c r="H485" s="212"/>
      <c r="I485" s="215"/>
      <c r="J485" s="226">
        <f>BK485</f>
        <v>0</v>
      </c>
      <c r="K485" s="212"/>
      <c r="L485" s="217"/>
      <c r="M485" s="218"/>
      <c r="N485" s="219"/>
      <c r="O485" s="219"/>
      <c r="P485" s="220">
        <f>SUM(P486:P495)</f>
        <v>0</v>
      </c>
      <c r="Q485" s="219"/>
      <c r="R485" s="220">
        <f>SUM(R486:R495)</f>
        <v>0</v>
      </c>
      <c r="S485" s="219"/>
      <c r="T485" s="221">
        <f>SUM(T486:T495)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22" t="s">
        <v>85</v>
      </c>
      <c r="AT485" s="223" t="s">
        <v>76</v>
      </c>
      <c r="AU485" s="223" t="s">
        <v>85</v>
      </c>
      <c r="AY485" s="222" t="s">
        <v>149</v>
      </c>
      <c r="BK485" s="224">
        <f>SUM(BK486:BK495)</f>
        <v>0</v>
      </c>
    </row>
    <row r="486" s="2" customFormat="1" ht="21.75" customHeight="1">
      <c r="A486" s="39"/>
      <c r="B486" s="40"/>
      <c r="C486" s="227" t="s">
        <v>812</v>
      </c>
      <c r="D486" s="227" t="s">
        <v>155</v>
      </c>
      <c r="E486" s="228" t="s">
        <v>813</v>
      </c>
      <c r="F486" s="229" t="s">
        <v>814</v>
      </c>
      <c r="G486" s="230" t="s">
        <v>381</v>
      </c>
      <c r="H486" s="231">
        <v>300.62799999999999</v>
      </c>
      <c r="I486" s="232"/>
      <c r="J486" s="233">
        <f>ROUND(I486*H486,2)</f>
        <v>0</v>
      </c>
      <c r="K486" s="229" t="s">
        <v>159</v>
      </c>
      <c r="L486" s="45"/>
      <c r="M486" s="234" t="s">
        <v>1</v>
      </c>
      <c r="N486" s="235" t="s">
        <v>42</v>
      </c>
      <c r="O486" s="92"/>
      <c r="P486" s="236">
        <f>O486*H486</f>
        <v>0</v>
      </c>
      <c r="Q486" s="236">
        <v>0</v>
      </c>
      <c r="R486" s="236">
        <f>Q486*H486</f>
        <v>0</v>
      </c>
      <c r="S486" s="236">
        <v>0</v>
      </c>
      <c r="T486" s="237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8" t="s">
        <v>148</v>
      </c>
      <c r="AT486" s="238" t="s">
        <v>155</v>
      </c>
      <c r="AU486" s="238" t="s">
        <v>87</v>
      </c>
      <c r="AY486" s="18" t="s">
        <v>149</v>
      </c>
      <c r="BE486" s="239">
        <f>IF(N486="základní",J486,0)</f>
        <v>0</v>
      </c>
      <c r="BF486" s="239">
        <f>IF(N486="snížená",J486,0)</f>
        <v>0</v>
      </c>
      <c r="BG486" s="239">
        <f>IF(N486="zákl. přenesená",J486,0)</f>
        <v>0</v>
      </c>
      <c r="BH486" s="239">
        <f>IF(N486="sníž. přenesená",J486,0)</f>
        <v>0</v>
      </c>
      <c r="BI486" s="239">
        <f>IF(N486="nulová",J486,0)</f>
        <v>0</v>
      </c>
      <c r="BJ486" s="18" t="s">
        <v>85</v>
      </c>
      <c r="BK486" s="239">
        <f>ROUND(I486*H486,2)</f>
        <v>0</v>
      </c>
      <c r="BL486" s="18" t="s">
        <v>148</v>
      </c>
      <c r="BM486" s="238" t="s">
        <v>815</v>
      </c>
    </row>
    <row r="487" s="2" customFormat="1">
      <c r="A487" s="39"/>
      <c r="B487" s="40"/>
      <c r="C487" s="41"/>
      <c r="D487" s="240" t="s">
        <v>162</v>
      </c>
      <c r="E487" s="41"/>
      <c r="F487" s="241" t="s">
        <v>816</v>
      </c>
      <c r="G487" s="41"/>
      <c r="H487" s="41"/>
      <c r="I487" s="242"/>
      <c r="J487" s="41"/>
      <c r="K487" s="41"/>
      <c r="L487" s="45"/>
      <c r="M487" s="243"/>
      <c r="N487" s="244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162</v>
      </c>
      <c r="AU487" s="18" t="s">
        <v>87</v>
      </c>
    </row>
    <row r="488" s="2" customFormat="1" ht="16.5" customHeight="1">
      <c r="A488" s="39"/>
      <c r="B488" s="40"/>
      <c r="C488" s="280" t="s">
        <v>817</v>
      </c>
      <c r="D488" s="280" t="s">
        <v>398</v>
      </c>
      <c r="E488" s="281" t="s">
        <v>818</v>
      </c>
      <c r="F488" s="282" t="s">
        <v>819</v>
      </c>
      <c r="G488" s="283" t="s">
        <v>303</v>
      </c>
      <c r="H488" s="284">
        <v>86.5</v>
      </c>
      <c r="I488" s="285"/>
      <c r="J488" s="286">
        <f>ROUND(I488*H488,2)</f>
        <v>0</v>
      </c>
      <c r="K488" s="282" t="s">
        <v>1</v>
      </c>
      <c r="L488" s="287"/>
      <c r="M488" s="288" t="s">
        <v>1</v>
      </c>
      <c r="N488" s="289" t="s">
        <v>42</v>
      </c>
      <c r="O488" s="92"/>
      <c r="P488" s="236">
        <f>O488*H488</f>
        <v>0</v>
      </c>
      <c r="Q488" s="236">
        <v>0</v>
      </c>
      <c r="R488" s="236">
        <f>Q488*H488</f>
        <v>0</v>
      </c>
      <c r="S488" s="236">
        <v>0</v>
      </c>
      <c r="T488" s="237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8" t="s">
        <v>469</v>
      </c>
      <c r="AT488" s="238" t="s">
        <v>398</v>
      </c>
      <c r="AU488" s="238" t="s">
        <v>87</v>
      </c>
      <c r="AY488" s="18" t="s">
        <v>149</v>
      </c>
      <c r="BE488" s="239">
        <f>IF(N488="základní",J488,0)</f>
        <v>0</v>
      </c>
      <c r="BF488" s="239">
        <f>IF(N488="snížená",J488,0)</f>
        <v>0</v>
      </c>
      <c r="BG488" s="239">
        <f>IF(N488="zákl. přenesená",J488,0)</f>
        <v>0</v>
      </c>
      <c r="BH488" s="239">
        <f>IF(N488="sníž. přenesená",J488,0)</f>
        <v>0</v>
      </c>
      <c r="BI488" s="239">
        <f>IF(N488="nulová",J488,0)</f>
        <v>0</v>
      </c>
      <c r="BJ488" s="18" t="s">
        <v>85</v>
      </c>
      <c r="BK488" s="239">
        <f>ROUND(I488*H488,2)</f>
        <v>0</v>
      </c>
      <c r="BL488" s="18" t="s">
        <v>248</v>
      </c>
      <c r="BM488" s="238" t="s">
        <v>820</v>
      </c>
    </row>
    <row r="489" s="2" customFormat="1">
      <c r="A489" s="39"/>
      <c r="B489" s="40"/>
      <c r="C489" s="41"/>
      <c r="D489" s="240" t="s">
        <v>162</v>
      </c>
      <c r="E489" s="41"/>
      <c r="F489" s="241" t="s">
        <v>819</v>
      </c>
      <c r="G489" s="41"/>
      <c r="H489" s="41"/>
      <c r="I489" s="242"/>
      <c r="J489" s="41"/>
      <c r="K489" s="41"/>
      <c r="L489" s="45"/>
      <c r="M489" s="243"/>
      <c r="N489" s="244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162</v>
      </c>
      <c r="AU489" s="18" t="s">
        <v>87</v>
      </c>
    </row>
    <row r="490" s="13" customFormat="1">
      <c r="A490" s="13"/>
      <c r="B490" s="245"/>
      <c r="C490" s="246"/>
      <c r="D490" s="240" t="s">
        <v>163</v>
      </c>
      <c r="E490" s="247" t="s">
        <v>1</v>
      </c>
      <c r="F490" s="248" t="s">
        <v>821</v>
      </c>
      <c r="G490" s="246"/>
      <c r="H490" s="247" t="s">
        <v>1</v>
      </c>
      <c r="I490" s="249"/>
      <c r="J490" s="246"/>
      <c r="K490" s="246"/>
      <c r="L490" s="250"/>
      <c r="M490" s="251"/>
      <c r="N490" s="252"/>
      <c r="O490" s="252"/>
      <c r="P490" s="252"/>
      <c r="Q490" s="252"/>
      <c r="R490" s="252"/>
      <c r="S490" s="252"/>
      <c r="T490" s="25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4" t="s">
        <v>163</v>
      </c>
      <c r="AU490" s="254" t="s">
        <v>87</v>
      </c>
      <c r="AV490" s="13" t="s">
        <v>85</v>
      </c>
      <c r="AW490" s="13" t="s">
        <v>33</v>
      </c>
      <c r="AX490" s="13" t="s">
        <v>77</v>
      </c>
      <c r="AY490" s="254" t="s">
        <v>149</v>
      </c>
    </row>
    <row r="491" s="14" customFormat="1">
      <c r="A491" s="14"/>
      <c r="B491" s="255"/>
      <c r="C491" s="256"/>
      <c r="D491" s="240" t="s">
        <v>163</v>
      </c>
      <c r="E491" s="257" t="s">
        <v>1</v>
      </c>
      <c r="F491" s="258" t="s">
        <v>822</v>
      </c>
      <c r="G491" s="256"/>
      <c r="H491" s="259">
        <v>18.5</v>
      </c>
      <c r="I491" s="260"/>
      <c r="J491" s="256"/>
      <c r="K491" s="256"/>
      <c r="L491" s="261"/>
      <c r="M491" s="262"/>
      <c r="N491" s="263"/>
      <c r="O491" s="263"/>
      <c r="P491" s="263"/>
      <c r="Q491" s="263"/>
      <c r="R491" s="263"/>
      <c r="S491" s="263"/>
      <c r="T491" s="26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5" t="s">
        <v>163</v>
      </c>
      <c r="AU491" s="265" t="s">
        <v>87</v>
      </c>
      <c r="AV491" s="14" t="s">
        <v>87</v>
      </c>
      <c r="AW491" s="14" t="s">
        <v>33</v>
      </c>
      <c r="AX491" s="14" t="s">
        <v>77</v>
      </c>
      <c r="AY491" s="265" t="s">
        <v>149</v>
      </c>
    </row>
    <row r="492" s="13" customFormat="1">
      <c r="A492" s="13"/>
      <c r="B492" s="245"/>
      <c r="C492" s="246"/>
      <c r="D492" s="240" t="s">
        <v>163</v>
      </c>
      <c r="E492" s="247" t="s">
        <v>1</v>
      </c>
      <c r="F492" s="248" t="s">
        <v>823</v>
      </c>
      <c r="G492" s="246"/>
      <c r="H492" s="247" t="s">
        <v>1</v>
      </c>
      <c r="I492" s="249"/>
      <c r="J492" s="246"/>
      <c r="K492" s="246"/>
      <c r="L492" s="250"/>
      <c r="M492" s="251"/>
      <c r="N492" s="252"/>
      <c r="O492" s="252"/>
      <c r="P492" s="252"/>
      <c r="Q492" s="252"/>
      <c r="R492" s="252"/>
      <c r="S492" s="252"/>
      <c r="T492" s="25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4" t="s">
        <v>163</v>
      </c>
      <c r="AU492" s="254" t="s">
        <v>87</v>
      </c>
      <c r="AV492" s="13" t="s">
        <v>85</v>
      </c>
      <c r="AW492" s="13" t="s">
        <v>33</v>
      </c>
      <c r="AX492" s="13" t="s">
        <v>77</v>
      </c>
      <c r="AY492" s="254" t="s">
        <v>149</v>
      </c>
    </row>
    <row r="493" s="14" customFormat="1">
      <c r="A493" s="14"/>
      <c r="B493" s="255"/>
      <c r="C493" s="256"/>
      <c r="D493" s="240" t="s">
        <v>163</v>
      </c>
      <c r="E493" s="257" t="s">
        <v>1</v>
      </c>
      <c r="F493" s="258" t="s">
        <v>824</v>
      </c>
      <c r="G493" s="256"/>
      <c r="H493" s="259">
        <v>68</v>
      </c>
      <c r="I493" s="260"/>
      <c r="J493" s="256"/>
      <c r="K493" s="256"/>
      <c r="L493" s="261"/>
      <c r="M493" s="262"/>
      <c r="N493" s="263"/>
      <c r="O493" s="263"/>
      <c r="P493" s="263"/>
      <c r="Q493" s="263"/>
      <c r="R493" s="263"/>
      <c r="S493" s="263"/>
      <c r="T493" s="26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5" t="s">
        <v>163</v>
      </c>
      <c r="AU493" s="265" t="s">
        <v>87</v>
      </c>
      <c r="AV493" s="14" t="s">
        <v>87</v>
      </c>
      <c r="AW493" s="14" t="s">
        <v>33</v>
      </c>
      <c r="AX493" s="14" t="s">
        <v>77</v>
      </c>
      <c r="AY493" s="265" t="s">
        <v>149</v>
      </c>
    </row>
    <row r="494" s="13" customFormat="1">
      <c r="A494" s="13"/>
      <c r="B494" s="245"/>
      <c r="C494" s="246"/>
      <c r="D494" s="240" t="s">
        <v>163</v>
      </c>
      <c r="E494" s="247" t="s">
        <v>1</v>
      </c>
      <c r="F494" s="248" t="s">
        <v>825</v>
      </c>
      <c r="G494" s="246"/>
      <c r="H494" s="247" t="s">
        <v>1</v>
      </c>
      <c r="I494" s="249"/>
      <c r="J494" s="246"/>
      <c r="K494" s="246"/>
      <c r="L494" s="250"/>
      <c r="M494" s="251"/>
      <c r="N494" s="252"/>
      <c r="O494" s="252"/>
      <c r="P494" s="252"/>
      <c r="Q494" s="252"/>
      <c r="R494" s="252"/>
      <c r="S494" s="252"/>
      <c r="T494" s="25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4" t="s">
        <v>163</v>
      </c>
      <c r="AU494" s="254" t="s">
        <v>87</v>
      </c>
      <c r="AV494" s="13" t="s">
        <v>85</v>
      </c>
      <c r="AW494" s="13" t="s">
        <v>33</v>
      </c>
      <c r="AX494" s="13" t="s">
        <v>77</v>
      </c>
      <c r="AY494" s="254" t="s">
        <v>149</v>
      </c>
    </row>
    <row r="495" s="15" customFormat="1">
      <c r="A495" s="15"/>
      <c r="B495" s="269"/>
      <c r="C495" s="270"/>
      <c r="D495" s="240" t="s">
        <v>163</v>
      </c>
      <c r="E495" s="271" t="s">
        <v>1</v>
      </c>
      <c r="F495" s="272" t="s">
        <v>290</v>
      </c>
      <c r="G495" s="270"/>
      <c r="H495" s="273">
        <v>86.5</v>
      </c>
      <c r="I495" s="274"/>
      <c r="J495" s="270"/>
      <c r="K495" s="270"/>
      <c r="L495" s="275"/>
      <c r="M495" s="290"/>
      <c r="N495" s="291"/>
      <c r="O495" s="291"/>
      <c r="P495" s="291"/>
      <c r="Q495" s="291"/>
      <c r="R495" s="291"/>
      <c r="S495" s="291"/>
      <c r="T495" s="292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79" t="s">
        <v>163</v>
      </c>
      <c r="AU495" s="279" t="s">
        <v>87</v>
      </c>
      <c r="AV495" s="15" t="s">
        <v>148</v>
      </c>
      <c r="AW495" s="15" t="s">
        <v>33</v>
      </c>
      <c r="AX495" s="15" t="s">
        <v>85</v>
      </c>
      <c r="AY495" s="279" t="s">
        <v>149</v>
      </c>
    </row>
    <row r="496" s="2" customFormat="1" ht="6.96" customHeight="1">
      <c r="A496" s="39"/>
      <c r="B496" s="67"/>
      <c r="C496" s="68"/>
      <c r="D496" s="68"/>
      <c r="E496" s="68"/>
      <c r="F496" s="68"/>
      <c r="G496" s="68"/>
      <c r="H496" s="68"/>
      <c r="I496" s="68"/>
      <c r="J496" s="68"/>
      <c r="K496" s="68"/>
      <c r="L496" s="45"/>
      <c r="M496" s="39"/>
      <c r="O496" s="39"/>
      <c r="P496" s="39"/>
      <c r="Q496" s="39"/>
      <c r="R496" s="39"/>
      <c r="S496" s="39"/>
      <c r="T496" s="39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</row>
  </sheetData>
  <sheetProtection sheet="1" autoFilter="0" formatColumns="0" formatRows="0" objects="1" scenarios="1" spinCount="100000" saltValue="vlQyHofVQ27dq7TE9SSEzNXZc2zhUWyvPVYl0WtjnB0XGQ/rPflI7ZEgemwGGpU7TCQW+knrHz3YZTb/Ei31jQ==" hashValue="bTbWgfHu5VMFTHcavNWkzjxrWdS0WLRqQ7blbZ31ByNSEHTNFoUcN5fHUqOy7za06hFSewmY8CsJqhkHUErxcg==" algorithmName="SHA-512" password="CC35"/>
  <autoFilter ref="C124:K49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826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95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ROUND((SUM(BE121:BE299)),  2)</f>
        <v>0</v>
      </c>
      <c r="G33" s="39"/>
      <c r="H33" s="39"/>
      <c r="I33" s="165">
        <v>0.20999999999999999</v>
      </c>
      <c r="J33" s="164">
        <f>ROUND(((SUM(BE121:BE299))*I33),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ROUND((SUM(BF121:BF299)),  2)</f>
        <v>0</v>
      </c>
      <c r="G34" s="39"/>
      <c r="H34" s="39"/>
      <c r="I34" s="165">
        <v>0.14999999999999999</v>
      </c>
      <c r="J34" s="164">
        <f>ROUND(((SUM(BF121:BF299))*I34),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ROUND((SUM(BG121:BG299)),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ROUND((SUM(BH121:BH299)),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ROUND((SUM(BI121:BI299)),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301 - Vodovod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17. 7. 2025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122</v>
      </c>
      <c r="D94" s="186"/>
      <c r="E94" s="186"/>
      <c r="F94" s="186"/>
      <c r="G94" s="186"/>
      <c r="H94" s="186"/>
      <c r="I94" s="186"/>
      <c r="J94" s="187" t="s">
        <v>123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124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125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263</v>
      </c>
      <c r="E99" s="197"/>
      <c r="F99" s="197"/>
      <c r="G99" s="197"/>
      <c r="H99" s="197"/>
      <c r="I99" s="197"/>
      <c r="J99" s="198">
        <f>J184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265</v>
      </c>
      <c r="E100" s="197"/>
      <c r="F100" s="197"/>
      <c r="G100" s="197"/>
      <c r="H100" s="197"/>
      <c r="I100" s="197"/>
      <c r="J100" s="198">
        <f>J203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268</v>
      </c>
      <c r="E101" s="197"/>
      <c r="F101" s="197"/>
      <c r="G101" s="197"/>
      <c r="H101" s="197"/>
      <c r="I101" s="197"/>
      <c r="J101" s="198">
        <f>J297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133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Stavební úpravy místní komunikace ulice Sídliště v úseku od REPROGENu po čp. 1158 Třeboň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119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301 - Vodovod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Třeboň</v>
      </c>
      <c r="G115" s="41"/>
      <c r="H115" s="41"/>
      <c r="I115" s="33" t="s">
        <v>22</v>
      </c>
      <c r="J115" s="80" t="str">
        <f>IF(J12="","",J12)</f>
        <v>17. 7. 2025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Třeboň</v>
      </c>
      <c r="G117" s="41"/>
      <c r="H117" s="41"/>
      <c r="I117" s="33" t="s">
        <v>30</v>
      </c>
      <c r="J117" s="37" t="str">
        <f>E21</f>
        <v>WAY project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34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134</v>
      </c>
      <c r="D120" s="203" t="s">
        <v>62</v>
      </c>
      <c r="E120" s="203" t="s">
        <v>58</v>
      </c>
      <c r="F120" s="203" t="s">
        <v>59</v>
      </c>
      <c r="G120" s="203" t="s">
        <v>135</v>
      </c>
      <c r="H120" s="203" t="s">
        <v>136</v>
      </c>
      <c r="I120" s="203" t="s">
        <v>137</v>
      </c>
      <c r="J120" s="203" t="s">
        <v>123</v>
      </c>
      <c r="K120" s="204" t="s">
        <v>138</v>
      </c>
      <c r="L120" s="205"/>
      <c r="M120" s="101" t="s">
        <v>1</v>
      </c>
      <c r="N120" s="102" t="s">
        <v>41</v>
      </c>
      <c r="O120" s="102" t="s">
        <v>139</v>
      </c>
      <c r="P120" s="102" t="s">
        <v>140</v>
      </c>
      <c r="Q120" s="102" t="s">
        <v>141</v>
      </c>
      <c r="R120" s="102" t="s">
        <v>142</v>
      </c>
      <c r="S120" s="102" t="s">
        <v>143</v>
      </c>
      <c r="T120" s="103" t="s">
        <v>144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145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</f>
        <v>0</v>
      </c>
      <c r="Q121" s="105"/>
      <c r="R121" s="208">
        <f>R122</f>
        <v>59.232000000000006</v>
      </c>
      <c r="S121" s="105"/>
      <c r="T121" s="20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76</v>
      </c>
      <c r="AU121" s="18" t="s">
        <v>125</v>
      </c>
      <c r="BK121" s="210">
        <f>BK122</f>
        <v>0</v>
      </c>
    </row>
    <row r="122" s="12" customFormat="1" ht="25.92" customHeight="1">
      <c r="A122" s="12"/>
      <c r="B122" s="211"/>
      <c r="C122" s="212"/>
      <c r="D122" s="213" t="s">
        <v>76</v>
      </c>
      <c r="E122" s="214" t="s">
        <v>269</v>
      </c>
      <c r="F122" s="214" t="s">
        <v>270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P123+P184+P203+P297</f>
        <v>0</v>
      </c>
      <c r="Q122" s="219"/>
      <c r="R122" s="220">
        <f>R123+R184+R203+R297</f>
        <v>59.232000000000006</v>
      </c>
      <c r="S122" s="219"/>
      <c r="T122" s="221">
        <f>T123+T184+T203+T297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85</v>
      </c>
      <c r="AT122" s="223" t="s">
        <v>76</v>
      </c>
      <c r="AU122" s="223" t="s">
        <v>77</v>
      </c>
      <c r="AY122" s="222" t="s">
        <v>149</v>
      </c>
      <c r="BK122" s="224">
        <f>BK123+BK184+BK203+BK297</f>
        <v>0</v>
      </c>
    </row>
    <row r="123" s="12" customFormat="1" ht="22.8" customHeight="1">
      <c r="A123" s="12"/>
      <c r="B123" s="211"/>
      <c r="C123" s="212"/>
      <c r="D123" s="213" t="s">
        <v>76</v>
      </c>
      <c r="E123" s="225" t="s">
        <v>85</v>
      </c>
      <c r="F123" s="225" t="s">
        <v>271</v>
      </c>
      <c r="G123" s="212"/>
      <c r="H123" s="212"/>
      <c r="I123" s="215"/>
      <c r="J123" s="226">
        <f>BK123</f>
        <v>0</v>
      </c>
      <c r="K123" s="212"/>
      <c r="L123" s="217"/>
      <c r="M123" s="218"/>
      <c r="N123" s="219"/>
      <c r="O123" s="219"/>
      <c r="P123" s="220">
        <f>SUM(P124:P183)</f>
        <v>0</v>
      </c>
      <c r="Q123" s="219"/>
      <c r="R123" s="220">
        <f>SUM(R124:R183)</f>
        <v>58.135518100000006</v>
      </c>
      <c r="S123" s="219"/>
      <c r="T123" s="221">
        <f>SUM(T124:T183)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85</v>
      </c>
      <c r="AT123" s="223" t="s">
        <v>76</v>
      </c>
      <c r="AU123" s="223" t="s">
        <v>85</v>
      </c>
      <c r="AY123" s="222" t="s">
        <v>149</v>
      </c>
      <c r="BK123" s="224">
        <f>SUM(BK124:BK183)</f>
        <v>0</v>
      </c>
    </row>
    <row r="124" s="2" customFormat="1" ht="16.5" customHeight="1">
      <c r="A124" s="39"/>
      <c r="B124" s="40"/>
      <c r="C124" s="227" t="s">
        <v>85</v>
      </c>
      <c r="D124" s="227" t="s">
        <v>155</v>
      </c>
      <c r="E124" s="228" t="s">
        <v>827</v>
      </c>
      <c r="F124" s="229" t="s">
        <v>828</v>
      </c>
      <c r="G124" s="230" t="s">
        <v>829</v>
      </c>
      <c r="H124" s="231">
        <v>40</v>
      </c>
      <c r="I124" s="232"/>
      <c r="J124" s="233">
        <f>ROUND(I124*H124,2)</f>
        <v>0</v>
      </c>
      <c r="K124" s="229" t="s">
        <v>159</v>
      </c>
      <c r="L124" s="45"/>
      <c r="M124" s="234" t="s">
        <v>1</v>
      </c>
      <c r="N124" s="235" t="s">
        <v>42</v>
      </c>
      <c r="O124" s="92"/>
      <c r="P124" s="236">
        <f>O124*H124</f>
        <v>0</v>
      </c>
      <c r="Q124" s="236">
        <v>4.0000000000000003E-05</v>
      </c>
      <c r="R124" s="236">
        <f>Q124*H124</f>
        <v>0.0016000000000000001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148</v>
      </c>
      <c r="AT124" s="238" t="s">
        <v>155</v>
      </c>
      <c r="AU124" s="238" t="s">
        <v>87</v>
      </c>
      <c r="AY124" s="18" t="s">
        <v>149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85</v>
      </c>
      <c r="BK124" s="239">
        <f>ROUND(I124*H124,2)</f>
        <v>0</v>
      </c>
      <c r="BL124" s="18" t="s">
        <v>148</v>
      </c>
      <c r="BM124" s="238" t="s">
        <v>830</v>
      </c>
    </row>
    <row r="125" s="2" customFormat="1">
      <c r="A125" s="39"/>
      <c r="B125" s="40"/>
      <c r="C125" s="41"/>
      <c r="D125" s="240" t="s">
        <v>162</v>
      </c>
      <c r="E125" s="41"/>
      <c r="F125" s="241" t="s">
        <v>831</v>
      </c>
      <c r="G125" s="41"/>
      <c r="H125" s="41"/>
      <c r="I125" s="242"/>
      <c r="J125" s="41"/>
      <c r="K125" s="41"/>
      <c r="L125" s="45"/>
      <c r="M125" s="243"/>
      <c r="N125" s="24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162</v>
      </c>
      <c r="AU125" s="18" t="s">
        <v>87</v>
      </c>
    </row>
    <row r="126" s="13" customFormat="1">
      <c r="A126" s="13"/>
      <c r="B126" s="245"/>
      <c r="C126" s="246"/>
      <c r="D126" s="240" t="s">
        <v>163</v>
      </c>
      <c r="E126" s="247" t="s">
        <v>1</v>
      </c>
      <c r="F126" s="248" t="s">
        <v>832</v>
      </c>
      <c r="G126" s="246"/>
      <c r="H126" s="247" t="s">
        <v>1</v>
      </c>
      <c r="I126" s="249"/>
      <c r="J126" s="246"/>
      <c r="K126" s="246"/>
      <c r="L126" s="250"/>
      <c r="M126" s="251"/>
      <c r="N126" s="252"/>
      <c r="O126" s="252"/>
      <c r="P126" s="252"/>
      <c r="Q126" s="252"/>
      <c r="R126" s="252"/>
      <c r="S126" s="252"/>
      <c r="T126" s="25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4" t="s">
        <v>163</v>
      </c>
      <c r="AU126" s="254" t="s">
        <v>87</v>
      </c>
      <c r="AV126" s="13" t="s">
        <v>85</v>
      </c>
      <c r="AW126" s="13" t="s">
        <v>33</v>
      </c>
      <c r="AX126" s="13" t="s">
        <v>77</v>
      </c>
      <c r="AY126" s="254" t="s">
        <v>149</v>
      </c>
    </row>
    <row r="127" s="14" customFormat="1">
      <c r="A127" s="14"/>
      <c r="B127" s="255"/>
      <c r="C127" s="256"/>
      <c r="D127" s="240" t="s">
        <v>163</v>
      </c>
      <c r="E127" s="257" t="s">
        <v>1</v>
      </c>
      <c r="F127" s="258" t="s">
        <v>833</v>
      </c>
      <c r="G127" s="256"/>
      <c r="H127" s="259">
        <v>40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5" t="s">
        <v>163</v>
      </c>
      <c r="AU127" s="265" t="s">
        <v>87</v>
      </c>
      <c r="AV127" s="14" t="s">
        <v>87</v>
      </c>
      <c r="AW127" s="14" t="s">
        <v>33</v>
      </c>
      <c r="AX127" s="14" t="s">
        <v>85</v>
      </c>
      <c r="AY127" s="265" t="s">
        <v>149</v>
      </c>
    </row>
    <row r="128" s="2" customFormat="1" ht="21.75" customHeight="1">
      <c r="A128" s="39"/>
      <c r="B128" s="40"/>
      <c r="C128" s="227" t="s">
        <v>87</v>
      </c>
      <c r="D128" s="227" t="s">
        <v>155</v>
      </c>
      <c r="E128" s="228" t="s">
        <v>834</v>
      </c>
      <c r="F128" s="229" t="s">
        <v>835</v>
      </c>
      <c r="G128" s="230" t="s">
        <v>319</v>
      </c>
      <c r="H128" s="231">
        <v>144.08000000000001</v>
      </c>
      <c r="I128" s="232"/>
      <c r="J128" s="233">
        <f>ROUND(I128*H128,2)</f>
        <v>0</v>
      </c>
      <c r="K128" s="229" t="s">
        <v>159</v>
      </c>
      <c r="L128" s="45"/>
      <c r="M128" s="234" t="s">
        <v>1</v>
      </c>
      <c r="N128" s="235" t="s">
        <v>42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148</v>
      </c>
      <c r="AT128" s="238" t="s">
        <v>155</v>
      </c>
      <c r="AU128" s="238" t="s">
        <v>87</v>
      </c>
      <c r="AY128" s="18" t="s">
        <v>149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148</v>
      </c>
      <c r="BM128" s="238" t="s">
        <v>836</v>
      </c>
    </row>
    <row r="129" s="2" customFormat="1">
      <c r="A129" s="39"/>
      <c r="B129" s="40"/>
      <c r="C129" s="41"/>
      <c r="D129" s="240" t="s">
        <v>162</v>
      </c>
      <c r="E129" s="41"/>
      <c r="F129" s="241" t="s">
        <v>837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162</v>
      </c>
      <c r="AU129" s="18" t="s">
        <v>87</v>
      </c>
    </row>
    <row r="130" s="14" customFormat="1">
      <c r="A130" s="14"/>
      <c r="B130" s="255"/>
      <c r="C130" s="256"/>
      <c r="D130" s="240" t="s">
        <v>163</v>
      </c>
      <c r="E130" s="257" t="s">
        <v>1</v>
      </c>
      <c r="F130" s="258" t="s">
        <v>838</v>
      </c>
      <c r="G130" s="256"/>
      <c r="H130" s="259">
        <v>144.08000000000001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163</v>
      </c>
      <c r="AU130" s="265" t="s">
        <v>87</v>
      </c>
      <c r="AV130" s="14" t="s">
        <v>87</v>
      </c>
      <c r="AW130" s="14" t="s">
        <v>33</v>
      </c>
      <c r="AX130" s="14" t="s">
        <v>85</v>
      </c>
      <c r="AY130" s="265" t="s">
        <v>149</v>
      </c>
    </row>
    <row r="131" s="13" customFormat="1">
      <c r="A131" s="13"/>
      <c r="B131" s="245"/>
      <c r="C131" s="246"/>
      <c r="D131" s="240" t="s">
        <v>163</v>
      </c>
      <c r="E131" s="247" t="s">
        <v>1</v>
      </c>
      <c r="F131" s="248" t="s">
        <v>839</v>
      </c>
      <c r="G131" s="246"/>
      <c r="H131" s="247" t="s">
        <v>1</v>
      </c>
      <c r="I131" s="249"/>
      <c r="J131" s="246"/>
      <c r="K131" s="246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163</v>
      </c>
      <c r="AU131" s="254" t="s">
        <v>87</v>
      </c>
      <c r="AV131" s="13" t="s">
        <v>85</v>
      </c>
      <c r="AW131" s="13" t="s">
        <v>33</v>
      </c>
      <c r="AX131" s="13" t="s">
        <v>77</v>
      </c>
      <c r="AY131" s="254" t="s">
        <v>149</v>
      </c>
    </row>
    <row r="132" s="13" customFormat="1">
      <c r="A132" s="13"/>
      <c r="B132" s="245"/>
      <c r="C132" s="246"/>
      <c r="D132" s="240" t="s">
        <v>163</v>
      </c>
      <c r="E132" s="247" t="s">
        <v>1</v>
      </c>
      <c r="F132" s="248" t="s">
        <v>840</v>
      </c>
      <c r="G132" s="246"/>
      <c r="H132" s="247" t="s">
        <v>1</v>
      </c>
      <c r="I132" s="249"/>
      <c r="J132" s="246"/>
      <c r="K132" s="246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163</v>
      </c>
      <c r="AU132" s="254" t="s">
        <v>87</v>
      </c>
      <c r="AV132" s="13" t="s">
        <v>85</v>
      </c>
      <c r="AW132" s="13" t="s">
        <v>33</v>
      </c>
      <c r="AX132" s="13" t="s">
        <v>77</v>
      </c>
      <c r="AY132" s="254" t="s">
        <v>149</v>
      </c>
    </row>
    <row r="133" s="2" customFormat="1" ht="16.5" customHeight="1">
      <c r="A133" s="39"/>
      <c r="B133" s="40"/>
      <c r="C133" s="227" t="s">
        <v>171</v>
      </c>
      <c r="D133" s="227" t="s">
        <v>155</v>
      </c>
      <c r="E133" s="228" t="s">
        <v>841</v>
      </c>
      <c r="F133" s="229" t="s">
        <v>842</v>
      </c>
      <c r="G133" s="230" t="s">
        <v>319</v>
      </c>
      <c r="H133" s="231">
        <v>7.2039999999999997</v>
      </c>
      <c r="I133" s="232"/>
      <c r="J133" s="233">
        <f>ROUND(I133*H133,2)</f>
        <v>0</v>
      </c>
      <c r="K133" s="229" t="s">
        <v>159</v>
      </c>
      <c r="L133" s="45"/>
      <c r="M133" s="234" t="s">
        <v>1</v>
      </c>
      <c r="N133" s="235" t="s">
        <v>42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148</v>
      </c>
      <c r="AT133" s="238" t="s">
        <v>155</v>
      </c>
      <c r="AU133" s="238" t="s">
        <v>87</v>
      </c>
      <c r="AY133" s="18" t="s">
        <v>149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85</v>
      </c>
      <c r="BK133" s="239">
        <f>ROUND(I133*H133,2)</f>
        <v>0</v>
      </c>
      <c r="BL133" s="18" t="s">
        <v>148</v>
      </c>
      <c r="BM133" s="238" t="s">
        <v>843</v>
      </c>
    </row>
    <row r="134" s="2" customFormat="1">
      <c r="A134" s="39"/>
      <c r="B134" s="40"/>
      <c r="C134" s="41"/>
      <c r="D134" s="240" t="s">
        <v>162</v>
      </c>
      <c r="E134" s="41"/>
      <c r="F134" s="241" t="s">
        <v>844</v>
      </c>
      <c r="G134" s="41"/>
      <c r="H134" s="41"/>
      <c r="I134" s="242"/>
      <c r="J134" s="41"/>
      <c r="K134" s="41"/>
      <c r="L134" s="45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162</v>
      </c>
      <c r="AU134" s="18" t="s">
        <v>87</v>
      </c>
    </row>
    <row r="135" s="13" customFormat="1">
      <c r="A135" s="13"/>
      <c r="B135" s="245"/>
      <c r="C135" s="246"/>
      <c r="D135" s="240" t="s">
        <v>163</v>
      </c>
      <c r="E135" s="247" t="s">
        <v>1</v>
      </c>
      <c r="F135" s="248" t="s">
        <v>845</v>
      </c>
      <c r="G135" s="246"/>
      <c r="H135" s="247" t="s">
        <v>1</v>
      </c>
      <c r="I135" s="249"/>
      <c r="J135" s="246"/>
      <c r="K135" s="246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163</v>
      </c>
      <c r="AU135" s="254" t="s">
        <v>87</v>
      </c>
      <c r="AV135" s="13" t="s">
        <v>85</v>
      </c>
      <c r="AW135" s="13" t="s">
        <v>33</v>
      </c>
      <c r="AX135" s="13" t="s">
        <v>77</v>
      </c>
      <c r="AY135" s="254" t="s">
        <v>149</v>
      </c>
    </row>
    <row r="136" s="14" customFormat="1">
      <c r="A136" s="14"/>
      <c r="B136" s="255"/>
      <c r="C136" s="256"/>
      <c r="D136" s="240" t="s">
        <v>163</v>
      </c>
      <c r="E136" s="257" t="s">
        <v>1</v>
      </c>
      <c r="F136" s="258" t="s">
        <v>846</v>
      </c>
      <c r="G136" s="256"/>
      <c r="H136" s="259">
        <v>7.2039999999999997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5" t="s">
        <v>163</v>
      </c>
      <c r="AU136" s="265" t="s">
        <v>87</v>
      </c>
      <c r="AV136" s="14" t="s">
        <v>87</v>
      </c>
      <c r="AW136" s="14" t="s">
        <v>33</v>
      </c>
      <c r="AX136" s="14" t="s">
        <v>85</v>
      </c>
      <c r="AY136" s="265" t="s">
        <v>149</v>
      </c>
    </row>
    <row r="137" s="2" customFormat="1" ht="16.5" customHeight="1">
      <c r="A137" s="39"/>
      <c r="B137" s="40"/>
      <c r="C137" s="227" t="s">
        <v>148</v>
      </c>
      <c r="D137" s="227" t="s">
        <v>155</v>
      </c>
      <c r="E137" s="228" t="s">
        <v>345</v>
      </c>
      <c r="F137" s="229" t="s">
        <v>346</v>
      </c>
      <c r="G137" s="230" t="s">
        <v>274</v>
      </c>
      <c r="H137" s="231">
        <v>155.44</v>
      </c>
      <c r="I137" s="232"/>
      <c r="J137" s="233">
        <f>ROUND(I137*H137,2)</f>
        <v>0</v>
      </c>
      <c r="K137" s="229" t="s">
        <v>159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0.00084000000000000003</v>
      </c>
      <c r="R137" s="236">
        <f>Q137*H137</f>
        <v>0.13056960000000001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148</v>
      </c>
      <c r="AT137" s="238" t="s">
        <v>155</v>
      </c>
      <c r="AU137" s="238" t="s">
        <v>87</v>
      </c>
      <c r="AY137" s="18" t="s">
        <v>149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148</v>
      </c>
      <c r="BM137" s="238" t="s">
        <v>847</v>
      </c>
    </row>
    <row r="138" s="2" customFormat="1">
      <c r="A138" s="39"/>
      <c r="B138" s="40"/>
      <c r="C138" s="41"/>
      <c r="D138" s="240" t="s">
        <v>162</v>
      </c>
      <c r="E138" s="41"/>
      <c r="F138" s="241" t="s">
        <v>348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162</v>
      </c>
      <c r="AU138" s="18" t="s">
        <v>87</v>
      </c>
    </row>
    <row r="139" s="14" customFormat="1">
      <c r="A139" s="14"/>
      <c r="B139" s="255"/>
      <c r="C139" s="256"/>
      <c r="D139" s="240" t="s">
        <v>163</v>
      </c>
      <c r="E139" s="257" t="s">
        <v>1</v>
      </c>
      <c r="F139" s="258" t="s">
        <v>848</v>
      </c>
      <c r="G139" s="256"/>
      <c r="H139" s="259">
        <v>155.44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5" t="s">
        <v>163</v>
      </c>
      <c r="AU139" s="265" t="s">
        <v>87</v>
      </c>
      <c r="AV139" s="14" t="s">
        <v>87</v>
      </c>
      <c r="AW139" s="14" t="s">
        <v>33</v>
      </c>
      <c r="AX139" s="14" t="s">
        <v>85</v>
      </c>
      <c r="AY139" s="265" t="s">
        <v>149</v>
      </c>
    </row>
    <row r="140" s="2" customFormat="1" ht="16.5" customHeight="1">
      <c r="A140" s="39"/>
      <c r="B140" s="40"/>
      <c r="C140" s="227" t="s">
        <v>152</v>
      </c>
      <c r="D140" s="227" t="s">
        <v>155</v>
      </c>
      <c r="E140" s="228" t="s">
        <v>849</v>
      </c>
      <c r="F140" s="229" t="s">
        <v>850</v>
      </c>
      <c r="G140" s="230" t="s">
        <v>274</v>
      </c>
      <c r="H140" s="231">
        <v>220.41</v>
      </c>
      <c r="I140" s="232"/>
      <c r="J140" s="233">
        <f>ROUND(I140*H140,2)</f>
        <v>0</v>
      </c>
      <c r="K140" s="229" t="s">
        <v>159</v>
      </c>
      <c r="L140" s="45"/>
      <c r="M140" s="234" t="s">
        <v>1</v>
      </c>
      <c r="N140" s="235" t="s">
        <v>42</v>
      </c>
      <c r="O140" s="92"/>
      <c r="P140" s="236">
        <f>O140*H140</f>
        <v>0</v>
      </c>
      <c r="Q140" s="236">
        <v>0.00084999999999999995</v>
      </c>
      <c r="R140" s="236">
        <f>Q140*H140</f>
        <v>0.18734849999999997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148</v>
      </c>
      <c r="AT140" s="238" t="s">
        <v>155</v>
      </c>
      <c r="AU140" s="238" t="s">
        <v>87</v>
      </c>
      <c r="AY140" s="18" t="s">
        <v>149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148</v>
      </c>
      <c r="BM140" s="238" t="s">
        <v>851</v>
      </c>
    </row>
    <row r="141" s="2" customFormat="1">
      <c r="A141" s="39"/>
      <c r="B141" s="40"/>
      <c r="C141" s="41"/>
      <c r="D141" s="240" t="s">
        <v>162</v>
      </c>
      <c r="E141" s="41"/>
      <c r="F141" s="241" t="s">
        <v>852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162</v>
      </c>
      <c r="AU141" s="18" t="s">
        <v>87</v>
      </c>
    </row>
    <row r="142" s="14" customFormat="1">
      <c r="A142" s="14"/>
      <c r="B142" s="255"/>
      <c r="C142" s="256"/>
      <c r="D142" s="240" t="s">
        <v>163</v>
      </c>
      <c r="E142" s="257" t="s">
        <v>1</v>
      </c>
      <c r="F142" s="258" t="s">
        <v>853</v>
      </c>
      <c r="G142" s="256"/>
      <c r="H142" s="259">
        <v>220.41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163</v>
      </c>
      <c r="AU142" s="265" t="s">
        <v>87</v>
      </c>
      <c r="AV142" s="14" t="s">
        <v>87</v>
      </c>
      <c r="AW142" s="14" t="s">
        <v>33</v>
      </c>
      <c r="AX142" s="14" t="s">
        <v>85</v>
      </c>
      <c r="AY142" s="265" t="s">
        <v>149</v>
      </c>
    </row>
    <row r="143" s="2" customFormat="1" ht="16.5" customHeight="1">
      <c r="A143" s="39"/>
      <c r="B143" s="40"/>
      <c r="C143" s="227" t="s">
        <v>188</v>
      </c>
      <c r="D143" s="227" t="s">
        <v>155</v>
      </c>
      <c r="E143" s="228" t="s">
        <v>350</v>
      </c>
      <c r="F143" s="229" t="s">
        <v>351</v>
      </c>
      <c r="G143" s="230" t="s">
        <v>274</v>
      </c>
      <c r="H143" s="231">
        <v>155.44</v>
      </c>
      <c r="I143" s="232"/>
      <c r="J143" s="233">
        <f>ROUND(I143*H143,2)</f>
        <v>0</v>
      </c>
      <c r="K143" s="229" t="s">
        <v>159</v>
      </c>
      <c r="L143" s="45"/>
      <c r="M143" s="234" t="s">
        <v>1</v>
      </c>
      <c r="N143" s="235" t="s">
        <v>42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148</v>
      </c>
      <c r="AT143" s="238" t="s">
        <v>155</v>
      </c>
      <c r="AU143" s="238" t="s">
        <v>87</v>
      </c>
      <c r="AY143" s="18" t="s">
        <v>149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148</v>
      </c>
      <c r="BM143" s="238" t="s">
        <v>854</v>
      </c>
    </row>
    <row r="144" s="2" customFormat="1">
      <c r="A144" s="39"/>
      <c r="B144" s="40"/>
      <c r="C144" s="41"/>
      <c r="D144" s="240" t="s">
        <v>162</v>
      </c>
      <c r="E144" s="41"/>
      <c r="F144" s="241" t="s">
        <v>353</v>
      </c>
      <c r="G144" s="41"/>
      <c r="H144" s="41"/>
      <c r="I144" s="242"/>
      <c r="J144" s="41"/>
      <c r="K144" s="41"/>
      <c r="L144" s="45"/>
      <c r="M144" s="243"/>
      <c r="N144" s="24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162</v>
      </c>
      <c r="AU144" s="18" t="s">
        <v>87</v>
      </c>
    </row>
    <row r="145" s="14" customFormat="1">
      <c r="A145" s="14"/>
      <c r="B145" s="255"/>
      <c r="C145" s="256"/>
      <c r="D145" s="240" t="s">
        <v>163</v>
      </c>
      <c r="E145" s="257" t="s">
        <v>1</v>
      </c>
      <c r="F145" s="258" t="s">
        <v>855</v>
      </c>
      <c r="G145" s="256"/>
      <c r="H145" s="259">
        <v>155.44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5" t="s">
        <v>163</v>
      </c>
      <c r="AU145" s="265" t="s">
        <v>87</v>
      </c>
      <c r="AV145" s="14" t="s">
        <v>87</v>
      </c>
      <c r="AW145" s="14" t="s">
        <v>33</v>
      </c>
      <c r="AX145" s="14" t="s">
        <v>85</v>
      </c>
      <c r="AY145" s="265" t="s">
        <v>149</v>
      </c>
    </row>
    <row r="146" s="2" customFormat="1" ht="16.5" customHeight="1">
      <c r="A146" s="39"/>
      <c r="B146" s="40"/>
      <c r="C146" s="227" t="s">
        <v>193</v>
      </c>
      <c r="D146" s="227" t="s">
        <v>155</v>
      </c>
      <c r="E146" s="228" t="s">
        <v>856</v>
      </c>
      <c r="F146" s="229" t="s">
        <v>857</v>
      </c>
      <c r="G146" s="230" t="s">
        <v>274</v>
      </c>
      <c r="H146" s="231">
        <v>220.41</v>
      </c>
      <c r="I146" s="232"/>
      <c r="J146" s="233">
        <f>ROUND(I146*H146,2)</f>
        <v>0</v>
      </c>
      <c r="K146" s="229" t="s">
        <v>159</v>
      </c>
      <c r="L146" s="45"/>
      <c r="M146" s="234" t="s">
        <v>1</v>
      </c>
      <c r="N146" s="235" t="s">
        <v>42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148</v>
      </c>
      <c r="AT146" s="238" t="s">
        <v>155</v>
      </c>
      <c r="AU146" s="238" t="s">
        <v>87</v>
      </c>
      <c r="AY146" s="18" t="s">
        <v>149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148</v>
      </c>
      <c r="BM146" s="238" t="s">
        <v>858</v>
      </c>
    </row>
    <row r="147" s="2" customFormat="1">
      <c r="A147" s="39"/>
      <c r="B147" s="40"/>
      <c r="C147" s="41"/>
      <c r="D147" s="240" t="s">
        <v>162</v>
      </c>
      <c r="E147" s="41"/>
      <c r="F147" s="241" t="s">
        <v>859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162</v>
      </c>
      <c r="AU147" s="18" t="s">
        <v>87</v>
      </c>
    </row>
    <row r="148" s="14" customFormat="1">
      <c r="A148" s="14"/>
      <c r="B148" s="255"/>
      <c r="C148" s="256"/>
      <c r="D148" s="240" t="s">
        <v>163</v>
      </c>
      <c r="E148" s="257" t="s">
        <v>1</v>
      </c>
      <c r="F148" s="258" t="s">
        <v>860</v>
      </c>
      <c r="G148" s="256"/>
      <c r="H148" s="259">
        <v>220.41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5" t="s">
        <v>163</v>
      </c>
      <c r="AU148" s="265" t="s">
        <v>87</v>
      </c>
      <c r="AV148" s="14" t="s">
        <v>87</v>
      </c>
      <c r="AW148" s="14" t="s">
        <v>33</v>
      </c>
      <c r="AX148" s="14" t="s">
        <v>85</v>
      </c>
      <c r="AY148" s="265" t="s">
        <v>149</v>
      </c>
    </row>
    <row r="149" s="2" customFormat="1" ht="21.75" customHeight="1">
      <c r="A149" s="39"/>
      <c r="B149" s="40"/>
      <c r="C149" s="227" t="s">
        <v>197</v>
      </c>
      <c r="D149" s="227" t="s">
        <v>155</v>
      </c>
      <c r="E149" s="228" t="s">
        <v>361</v>
      </c>
      <c r="F149" s="229" t="s">
        <v>362</v>
      </c>
      <c r="G149" s="230" t="s">
        <v>319</v>
      </c>
      <c r="H149" s="231">
        <v>48.424999999999997</v>
      </c>
      <c r="I149" s="232"/>
      <c r="J149" s="233">
        <f>ROUND(I149*H149,2)</f>
        <v>0</v>
      </c>
      <c r="K149" s="229" t="s">
        <v>159</v>
      </c>
      <c r="L149" s="45"/>
      <c r="M149" s="234" t="s">
        <v>1</v>
      </c>
      <c r="N149" s="235" t="s">
        <v>42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148</v>
      </c>
      <c r="AT149" s="238" t="s">
        <v>155</v>
      </c>
      <c r="AU149" s="238" t="s">
        <v>87</v>
      </c>
      <c r="AY149" s="18" t="s">
        <v>149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148</v>
      </c>
      <c r="BM149" s="238" t="s">
        <v>861</v>
      </c>
    </row>
    <row r="150" s="2" customFormat="1">
      <c r="A150" s="39"/>
      <c r="B150" s="40"/>
      <c r="C150" s="41"/>
      <c r="D150" s="240" t="s">
        <v>162</v>
      </c>
      <c r="E150" s="41"/>
      <c r="F150" s="241" t="s">
        <v>364</v>
      </c>
      <c r="G150" s="41"/>
      <c r="H150" s="41"/>
      <c r="I150" s="242"/>
      <c r="J150" s="41"/>
      <c r="K150" s="41"/>
      <c r="L150" s="45"/>
      <c r="M150" s="243"/>
      <c r="N150" s="24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162</v>
      </c>
      <c r="AU150" s="18" t="s">
        <v>87</v>
      </c>
    </row>
    <row r="151" s="13" customFormat="1">
      <c r="A151" s="13"/>
      <c r="B151" s="245"/>
      <c r="C151" s="246"/>
      <c r="D151" s="240" t="s">
        <v>163</v>
      </c>
      <c r="E151" s="247" t="s">
        <v>1</v>
      </c>
      <c r="F151" s="248" t="s">
        <v>365</v>
      </c>
      <c r="G151" s="246"/>
      <c r="H151" s="247" t="s">
        <v>1</v>
      </c>
      <c r="I151" s="249"/>
      <c r="J151" s="246"/>
      <c r="K151" s="246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163</v>
      </c>
      <c r="AU151" s="254" t="s">
        <v>87</v>
      </c>
      <c r="AV151" s="13" t="s">
        <v>85</v>
      </c>
      <c r="AW151" s="13" t="s">
        <v>33</v>
      </c>
      <c r="AX151" s="13" t="s">
        <v>77</v>
      </c>
      <c r="AY151" s="254" t="s">
        <v>149</v>
      </c>
    </row>
    <row r="152" s="13" customFormat="1">
      <c r="A152" s="13"/>
      <c r="B152" s="245"/>
      <c r="C152" s="246"/>
      <c r="D152" s="240" t="s">
        <v>163</v>
      </c>
      <c r="E152" s="247" t="s">
        <v>1</v>
      </c>
      <c r="F152" s="248" t="s">
        <v>366</v>
      </c>
      <c r="G152" s="246"/>
      <c r="H152" s="247" t="s">
        <v>1</v>
      </c>
      <c r="I152" s="249"/>
      <c r="J152" s="246"/>
      <c r="K152" s="246"/>
      <c r="L152" s="250"/>
      <c r="M152" s="251"/>
      <c r="N152" s="252"/>
      <c r="O152" s="252"/>
      <c r="P152" s="252"/>
      <c r="Q152" s="252"/>
      <c r="R152" s="252"/>
      <c r="S152" s="252"/>
      <c r="T152" s="25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4" t="s">
        <v>163</v>
      </c>
      <c r="AU152" s="254" t="s">
        <v>87</v>
      </c>
      <c r="AV152" s="13" t="s">
        <v>85</v>
      </c>
      <c r="AW152" s="13" t="s">
        <v>33</v>
      </c>
      <c r="AX152" s="13" t="s">
        <v>77</v>
      </c>
      <c r="AY152" s="254" t="s">
        <v>149</v>
      </c>
    </row>
    <row r="153" s="14" customFormat="1">
      <c r="A153" s="14"/>
      <c r="B153" s="255"/>
      <c r="C153" s="256"/>
      <c r="D153" s="240" t="s">
        <v>163</v>
      </c>
      <c r="E153" s="257" t="s">
        <v>1</v>
      </c>
      <c r="F153" s="258" t="s">
        <v>862</v>
      </c>
      <c r="G153" s="256"/>
      <c r="H153" s="259">
        <v>144.08000000000001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5" t="s">
        <v>163</v>
      </c>
      <c r="AU153" s="265" t="s">
        <v>87</v>
      </c>
      <c r="AV153" s="14" t="s">
        <v>87</v>
      </c>
      <c r="AW153" s="14" t="s">
        <v>33</v>
      </c>
      <c r="AX153" s="14" t="s">
        <v>77</v>
      </c>
      <c r="AY153" s="265" t="s">
        <v>149</v>
      </c>
    </row>
    <row r="154" s="14" customFormat="1">
      <c r="A154" s="14"/>
      <c r="B154" s="255"/>
      <c r="C154" s="256"/>
      <c r="D154" s="240" t="s">
        <v>163</v>
      </c>
      <c r="E154" s="257" t="s">
        <v>1</v>
      </c>
      <c r="F154" s="258" t="s">
        <v>863</v>
      </c>
      <c r="G154" s="256"/>
      <c r="H154" s="259">
        <v>-95.655000000000001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5" t="s">
        <v>163</v>
      </c>
      <c r="AU154" s="265" t="s">
        <v>87</v>
      </c>
      <c r="AV154" s="14" t="s">
        <v>87</v>
      </c>
      <c r="AW154" s="14" t="s">
        <v>33</v>
      </c>
      <c r="AX154" s="14" t="s">
        <v>77</v>
      </c>
      <c r="AY154" s="265" t="s">
        <v>149</v>
      </c>
    </row>
    <row r="155" s="15" customFormat="1">
      <c r="A155" s="15"/>
      <c r="B155" s="269"/>
      <c r="C155" s="270"/>
      <c r="D155" s="240" t="s">
        <v>163</v>
      </c>
      <c r="E155" s="271" t="s">
        <v>1</v>
      </c>
      <c r="F155" s="272" t="s">
        <v>290</v>
      </c>
      <c r="G155" s="270"/>
      <c r="H155" s="273">
        <v>48.424999999999997</v>
      </c>
      <c r="I155" s="274"/>
      <c r="J155" s="270"/>
      <c r="K155" s="270"/>
      <c r="L155" s="275"/>
      <c r="M155" s="276"/>
      <c r="N155" s="277"/>
      <c r="O155" s="277"/>
      <c r="P155" s="277"/>
      <c r="Q155" s="277"/>
      <c r="R155" s="277"/>
      <c r="S155" s="277"/>
      <c r="T155" s="27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9" t="s">
        <v>163</v>
      </c>
      <c r="AU155" s="279" t="s">
        <v>87</v>
      </c>
      <c r="AV155" s="15" t="s">
        <v>148</v>
      </c>
      <c r="AW155" s="15" t="s">
        <v>33</v>
      </c>
      <c r="AX155" s="15" t="s">
        <v>85</v>
      </c>
      <c r="AY155" s="279" t="s">
        <v>149</v>
      </c>
    </row>
    <row r="156" s="2" customFormat="1" ht="24.15" customHeight="1">
      <c r="A156" s="39"/>
      <c r="B156" s="40"/>
      <c r="C156" s="227" t="s">
        <v>203</v>
      </c>
      <c r="D156" s="227" t="s">
        <v>155</v>
      </c>
      <c r="E156" s="228" t="s">
        <v>373</v>
      </c>
      <c r="F156" s="229" t="s">
        <v>374</v>
      </c>
      <c r="G156" s="230" t="s">
        <v>319</v>
      </c>
      <c r="H156" s="231">
        <v>484.25</v>
      </c>
      <c r="I156" s="232"/>
      <c r="J156" s="233">
        <f>ROUND(I156*H156,2)</f>
        <v>0</v>
      </c>
      <c r="K156" s="229" t="s">
        <v>159</v>
      </c>
      <c r="L156" s="45"/>
      <c r="M156" s="234" t="s">
        <v>1</v>
      </c>
      <c r="N156" s="235" t="s">
        <v>42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148</v>
      </c>
      <c r="AT156" s="238" t="s">
        <v>155</v>
      </c>
      <c r="AU156" s="238" t="s">
        <v>87</v>
      </c>
      <c r="AY156" s="18" t="s">
        <v>149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148</v>
      </c>
      <c r="BM156" s="238" t="s">
        <v>864</v>
      </c>
    </row>
    <row r="157" s="2" customFormat="1">
      <c r="A157" s="39"/>
      <c r="B157" s="40"/>
      <c r="C157" s="41"/>
      <c r="D157" s="240" t="s">
        <v>162</v>
      </c>
      <c r="E157" s="41"/>
      <c r="F157" s="241" t="s">
        <v>376</v>
      </c>
      <c r="G157" s="41"/>
      <c r="H157" s="41"/>
      <c r="I157" s="242"/>
      <c r="J157" s="41"/>
      <c r="K157" s="41"/>
      <c r="L157" s="45"/>
      <c r="M157" s="243"/>
      <c r="N157" s="24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162</v>
      </c>
      <c r="AU157" s="18" t="s">
        <v>87</v>
      </c>
    </row>
    <row r="158" s="13" customFormat="1">
      <c r="A158" s="13"/>
      <c r="B158" s="245"/>
      <c r="C158" s="246"/>
      <c r="D158" s="240" t="s">
        <v>163</v>
      </c>
      <c r="E158" s="247" t="s">
        <v>1</v>
      </c>
      <c r="F158" s="248" t="s">
        <v>366</v>
      </c>
      <c r="G158" s="246"/>
      <c r="H158" s="247" t="s">
        <v>1</v>
      </c>
      <c r="I158" s="249"/>
      <c r="J158" s="246"/>
      <c r="K158" s="246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163</v>
      </c>
      <c r="AU158" s="254" t="s">
        <v>87</v>
      </c>
      <c r="AV158" s="13" t="s">
        <v>85</v>
      </c>
      <c r="AW158" s="13" t="s">
        <v>33</v>
      </c>
      <c r="AX158" s="13" t="s">
        <v>77</v>
      </c>
      <c r="AY158" s="254" t="s">
        <v>149</v>
      </c>
    </row>
    <row r="159" s="14" customFormat="1">
      <c r="A159" s="14"/>
      <c r="B159" s="255"/>
      <c r="C159" s="256"/>
      <c r="D159" s="240" t="s">
        <v>163</v>
      </c>
      <c r="E159" s="257" t="s">
        <v>1</v>
      </c>
      <c r="F159" s="258" t="s">
        <v>865</v>
      </c>
      <c r="G159" s="256"/>
      <c r="H159" s="259">
        <v>484.25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163</v>
      </c>
      <c r="AU159" s="265" t="s">
        <v>87</v>
      </c>
      <c r="AV159" s="14" t="s">
        <v>87</v>
      </c>
      <c r="AW159" s="14" t="s">
        <v>33</v>
      </c>
      <c r="AX159" s="14" t="s">
        <v>85</v>
      </c>
      <c r="AY159" s="265" t="s">
        <v>149</v>
      </c>
    </row>
    <row r="160" s="2" customFormat="1" ht="16.5" customHeight="1">
      <c r="A160" s="39"/>
      <c r="B160" s="40"/>
      <c r="C160" s="227" t="s">
        <v>209</v>
      </c>
      <c r="D160" s="227" t="s">
        <v>155</v>
      </c>
      <c r="E160" s="228" t="s">
        <v>379</v>
      </c>
      <c r="F160" s="229" t="s">
        <v>380</v>
      </c>
      <c r="G160" s="230" t="s">
        <v>381</v>
      </c>
      <c r="H160" s="231">
        <v>87.165000000000006</v>
      </c>
      <c r="I160" s="232"/>
      <c r="J160" s="233">
        <f>ROUND(I160*H160,2)</f>
        <v>0</v>
      </c>
      <c r="K160" s="229" t="s">
        <v>159</v>
      </c>
      <c r="L160" s="45"/>
      <c r="M160" s="234" t="s">
        <v>1</v>
      </c>
      <c r="N160" s="235" t="s">
        <v>42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148</v>
      </c>
      <c r="AT160" s="238" t="s">
        <v>155</v>
      </c>
      <c r="AU160" s="238" t="s">
        <v>87</v>
      </c>
      <c r="AY160" s="18" t="s">
        <v>149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148</v>
      </c>
      <c r="BM160" s="238" t="s">
        <v>866</v>
      </c>
    </row>
    <row r="161" s="2" customFormat="1">
      <c r="A161" s="39"/>
      <c r="B161" s="40"/>
      <c r="C161" s="41"/>
      <c r="D161" s="240" t="s">
        <v>162</v>
      </c>
      <c r="E161" s="41"/>
      <c r="F161" s="241" t="s">
        <v>383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162</v>
      </c>
      <c r="AU161" s="18" t="s">
        <v>87</v>
      </c>
    </row>
    <row r="162" s="14" customFormat="1">
      <c r="A162" s="14"/>
      <c r="B162" s="255"/>
      <c r="C162" s="256"/>
      <c r="D162" s="240" t="s">
        <v>163</v>
      </c>
      <c r="E162" s="257" t="s">
        <v>1</v>
      </c>
      <c r="F162" s="258" t="s">
        <v>867</v>
      </c>
      <c r="G162" s="256"/>
      <c r="H162" s="259">
        <v>87.165000000000006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5" t="s">
        <v>163</v>
      </c>
      <c r="AU162" s="265" t="s">
        <v>87</v>
      </c>
      <c r="AV162" s="14" t="s">
        <v>87</v>
      </c>
      <c r="AW162" s="14" t="s">
        <v>33</v>
      </c>
      <c r="AX162" s="14" t="s">
        <v>85</v>
      </c>
      <c r="AY162" s="265" t="s">
        <v>149</v>
      </c>
    </row>
    <row r="163" s="2" customFormat="1" ht="16.5" customHeight="1">
      <c r="A163" s="39"/>
      <c r="B163" s="40"/>
      <c r="C163" s="227" t="s">
        <v>214</v>
      </c>
      <c r="D163" s="227" t="s">
        <v>155</v>
      </c>
      <c r="E163" s="228" t="s">
        <v>407</v>
      </c>
      <c r="F163" s="229" t="s">
        <v>408</v>
      </c>
      <c r="G163" s="230" t="s">
        <v>319</v>
      </c>
      <c r="H163" s="231">
        <v>95.655000000000001</v>
      </c>
      <c r="I163" s="232"/>
      <c r="J163" s="233">
        <f>ROUND(I163*H163,2)</f>
        <v>0</v>
      </c>
      <c r="K163" s="229" t="s">
        <v>159</v>
      </c>
      <c r="L163" s="45"/>
      <c r="M163" s="234" t="s">
        <v>1</v>
      </c>
      <c r="N163" s="235" t="s">
        <v>42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148</v>
      </c>
      <c r="AT163" s="238" t="s">
        <v>155</v>
      </c>
      <c r="AU163" s="238" t="s">
        <v>87</v>
      </c>
      <c r="AY163" s="18" t="s">
        <v>149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148</v>
      </c>
      <c r="BM163" s="238" t="s">
        <v>868</v>
      </c>
    </row>
    <row r="164" s="2" customFormat="1">
      <c r="A164" s="39"/>
      <c r="B164" s="40"/>
      <c r="C164" s="41"/>
      <c r="D164" s="240" t="s">
        <v>162</v>
      </c>
      <c r="E164" s="41"/>
      <c r="F164" s="241" t="s">
        <v>410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162</v>
      </c>
      <c r="AU164" s="18" t="s">
        <v>87</v>
      </c>
    </row>
    <row r="165" s="13" customFormat="1">
      <c r="A165" s="13"/>
      <c r="B165" s="245"/>
      <c r="C165" s="246"/>
      <c r="D165" s="240" t="s">
        <v>163</v>
      </c>
      <c r="E165" s="247" t="s">
        <v>1</v>
      </c>
      <c r="F165" s="248" t="s">
        <v>869</v>
      </c>
      <c r="G165" s="246"/>
      <c r="H165" s="247" t="s">
        <v>1</v>
      </c>
      <c r="I165" s="249"/>
      <c r="J165" s="246"/>
      <c r="K165" s="246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163</v>
      </c>
      <c r="AU165" s="254" t="s">
        <v>87</v>
      </c>
      <c r="AV165" s="13" t="s">
        <v>85</v>
      </c>
      <c r="AW165" s="13" t="s">
        <v>33</v>
      </c>
      <c r="AX165" s="13" t="s">
        <v>77</v>
      </c>
      <c r="AY165" s="254" t="s">
        <v>149</v>
      </c>
    </row>
    <row r="166" s="14" customFormat="1">
      <c r="A166" s="14"/>
      <c r="B166" s="255"/>
      <c r="C166" s="256"/>
      <c r="D166" s="240" t="s">
        <v>163</v>
      </c>
      <c r="E166" s="257" t="s">
        <v>1</v>
      </c>
      <c r="F166" s="258" t="s">
        <v>870</v>
      </c>
      <c r="G166" s="256"/>
      <c r="H166" s="259">
        <v>144.08000000000001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163</v>
      </c>
      <c r="AU166" s="265" t="s">
        <v>87</v>
      </c>
      <c r="AV166" s="14" t="s">
        <v>87</v>
      </c>
      <c r="AW166" s="14" t="s">
        <v>33</v>
      </c>
      <c r="AX166" s="14" t="s">
        <v>77</v>
      </c>
      <c r="AY166" s="265" t="s">
        <v>149</v>
      </c>
    </row>
    <row r="167" s="14" customFormat="1">
      <c r="A167" s="14"/>
      <c r="B167" s="255"/>
      <c r="C167" s="256"/>
      <c r="D167" s="240" t="s">
        <v>163</v>
      </c>
      <c r="E167" s="257" t="s">
        <v>1</v>
      </c>
      <c r="F167" s="258" t="s">
        <v>871</v>
      </c>
      <c r="G167" s="256"/>
      <c r="H167" s="259">
        <v>-29.509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5" t="s">
        <v>163</v>
      </c>
      <c r="AU167" s="265" t="s">
        <v>87</v>
      </c>
      <c r="AV167" s="14" t="s">
        <v>87</v>
      </c>
      <c r="AW167" s="14" t="s">
        <v>33</v>
      </c>
      <c r="AX167" s="14" t="s">
        <v>77</v>
      </c>
      <c r="AY167" s="265" t="s">
        <v>149</v>
      </c>
    </row>
    <row r="168" s="14" customFormat="1">
      <c r="A168" s="14"/>
      <c r="B168" s="255"/>
      <c r="C168" s="256"/>
      <c r="D168" s="240" t="s">
        <v>163</v>
      </c>
      <c r="E168" s="257" t="s">
        <v>1</v>
      </c>
      <c r="F168" s="258" t="s">
        <v>872</v>
      </c>
      <c r="G168" s="256"/>
      <c r="H168" s="259">
        <v>-7.5659999999999998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163</v>
      </c>
      <c r="AU168" s="265" t="s">
        <v>87</v>
      </c>
      <c r="AV168" s="14" t="s">
        <v>87</v>
      </c>
      <c r="AW168" s="14" t="s">
        <v>33</v>
      </c>
      <c r="AX168" s="14" t="s">
        <v>77</v>
      </c>
      <c r="AY168" s="265" t="s">
        <v>149</v>
      </c>
    </row>
    <row r="169" s="14" customFormat="1">
      <c r="A169" s="14"/>
      <c r="B169" s="255"/>
      <c r="C169" s="256"/>
      <c r="D169" s="240" t="s">
        <v>163</v>
      </c>
      <c r="E169" s="257" t="s">
        <v>1</v>
      </c>
      <c r="F169" s="258" t="s">
        <v>873</v>
      </c>
      <c r="G169" s="256"/>
      <c r="H169" s="259">
        <v>-11.35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163</v>
      </c>
      <c r="AU169" s="265" t="s">
        <v>87</v>
      </c>
      <c r="AV169" s="14" t="s">
        <v>87</v>
      </c>
      <c r="AW169" s="14" t="s">
        <v>33</v>
      </c>
      <c r="AX169" s="14" t="s">
        <v>77</v>
      </c>
      <c r="AY169" s="265" t="s">
        <v>149</v>
      </c>
    </row>
    <row r="170" s="13" customFormat="1">
      <c r="A170" s="13"/>
      <c r="B170" s="245"/>
      <c r="C170" s="246"/>
      <c r="D170" s="240" t="s">
        <v>163</v>
      </c>
      <c r="E170" s="247" t="s">
        <v>1</v>
      </c>
      <c r="F170" s="248" t="s">
        <v>874</v>
      </c>
      <c r="G170" s="246"/>
      <c r="H170" s="247" t="s">
        <v>1</v>
      </c>
      <c r="I170" s="249"/>
      <c r="J170" s="246"/>
      <c r="K170" s="246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163</v>
      </c>
      <c r="AU170" s="254" t="s">
        <v>87</v>
      </c>
      <c r="AV170" s="13" t="s">
        <v>85</v>
      </c>
      <c r="AW170" s="13" t="s">
        <v>33</v>
      </c>
      <c r="AX170" s="13" t="s">
        <v>77</v>
      </c>
      <c r="AY170" s="254" t="s">
        <v>149</v>
      </c>
    </row>
    <row r="171" s="15" customFormat="1">
      <c r="A171" s="15"/>
      <c r="B171" s="269"/>
      <c r="C171" s="270"/>
      <c r="D171" s="240" t="s">
        <v>163</v>
      </c>
      <c r="E171" s="271" t="s">
        <v>1</v>
      </c>
      <c r="F171" s="272" t="s">
        <v>290</v>
      </c>
      <c r="G171" s="270"/>
      <c r="H171" s="273">
        <v>95.655000000000001</v>
      </c>
      <c r="I171" s="274"/>
      <c r="J171" s="270"/>
      <c r="K171" s="270"/>
      <c r="L171" s="275"/>
      <c r="M171" s="276"/>
      <c r="N171" s="277"/>
      <c r="O171" s="277"/>
      <c r="P171" s="277"/>
      <c r="Q171" s="277"/>
      <c r="R171" s="277"/>
      <c r="S171" s="277"/>
      <c r="T171" s="27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9" t="s">
        <v>163</v>
      </c>
      <c r="AU171" s="279" t="s">
        <v>87</v>
      </c>
      <c r="AV171" s="15" t="s">
        <v>148</v>
      </c>
      <c r="AW171" s="15" t="s">
        <v>33</v>
      </c>
      <c r="AX171" s="15" t="s">
        <v>85</v>
      </c>
      <c r="AY171" s="279" t="s">
        <v>149</v>
      </c>
    </row>
    <row r="172" s="2" customFormat="1" ht="16.5" customHeight="1">
      <c r="A172" s="39"/>
      <c r="B172" s="40"/>
      <c r="C172" s="227" t="s">
        <v>222</v>
      </c>
      <c r="D172" s="227" t="s">
        <v>155</v>
      </c>
      <c r="E172" s="228" t="s">
        <v>875</v>
      </c>
      <c r="F172" s="229" t="s">
        <v>876</v>
      </c>
      <c r="G172" s="230" t="s">
        <v>319</v>
      </c>
      <c r="H172" s="231">
        <v>28.908000000000001</v>
      </c>
      <c r="I172" s="232"/>
      <c r="J172" s="233">
        <f>ROUND(I172*H172,2)</f>
        <v>0</v>
      </c>
      <c r="K172" s="229" t="s">
        <v>159</v>
      </c>
      <c r="L172" s="45"/>
      <c r="M172" s="234" t="s">
        <v>1</v>
      </c>
      <c r="N172" s="235" t="s">
        <v>42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148</v>
      </c>
      <c r="AT172" s="238" t="s">
        <v>155</v>
      </c>
      <c r="AU172" s="238" t="s">
        <v>87</v>
      </c>
      <c r="AY172" s="18" t="s">
        <v>149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148</v>
      </c>
      <c r="BM172" s="238" t="s">
        <v>877</v>
      </c>
    </row>
    <row r="173" s="2" customFormat="1">
      <c r="A173" s="39"/>
      <c r="B173" s="40"/>
      <c r="C173" s="41"/>
      <c r="D173" s="240" t="s">
        <v>162</v>
      </c>
      <c r="E173" s="41"/>
      <c r="F173" s="241" t="s">
        <v>878</v>
      </c>
      <c r="G173" s="41"/>
      <c r="H173" s="41"/>
      <c r="I173" s="242"/>
      <c r="J173" s="41"/>
      <c r="K173" s="41"/>
      <c r="L173" s="45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162</v>
      </c>
      <c r="AU173" s="18" t="s">
        <v>87</v>
      </c>
    </row>
    <row r="174" s="14" customFormat="1">
      <c r="A174" s="14"/>
      <c r="B174" s="255"/>
      <c r="C174" s="256"/>
      <c r="D174" s="240" t="s">
        <v>163</v>
      </c>
      <c r="E174" s="257" t="s">
        <v>1</v>
      </c>
      <c r="F174" s="258" t="s">
        <v>879</v>
      </c>
      <c r="G174" s="256"/>
      <c r="H174" s="259">
        <v>29.353000000000002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163</v>
      </c>
      <c r="AU174" s="265" t="s">
        <v>87</v>
      </c>
      <c r="AV174" s="14" t="s">
        <v>87</v>
      </c>
      <c r="AW174" s="14" t="s">
        <v>33</v>
      </c>
      <c r="AX174" s="14" t="s">
        <v>77</v>
      </c>
      <c r="AY174" s="265" t="s">
        <v>149</v>
      </c>
    </row>
    <row r="175" s="14" customFormat="1">
      <c r="A175" s="14"/>
      <c r="B175" s="255"/>
      <c r="C175" s="256"/>
      <c r="D175" s="240" t="s">
        <v>163</v>
      </c>
      <c r="E175" s="257" t="s">
        <v>1</v>
      </c>
      <c r="F175" s="258" t="s">
        <v>880</v>
      </c>
      <c r="G175" s="256"/>
      <c r="H175" s="259">
        <v>0.156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163</v>
      </c>
      <c r="AU175" s="265" t="s">
        <v>87</v>
      </c>
      <c r="AV175" s="14" t="s">
        <v>87</v>
      </c>
      <c r="AW175" s="14" t="s">
        <v>33</v>
      </c>
      <c r="AX175" s="14" t="s">
        <v>77</v>
      </c>
      <c r="AY175" s="265" t="s">
        <v>149</v>
      </c>
    </row>
    <row r="176" s="16" customFormat="1">
      <c r="A176" s="16"/>
      <c r="B176" s="293"/>
      <c r="C176" s="294"/>
      <c r="D176" s="240" t="s">
        <v>163</v>
      </c>
      <c r="E176" s="295" t="s">
        <v>1</v>
      </c>
      <c r="F176" s="296" t="s">
        <v>881</v>
      </c>
      <c r="G176" s="294"/>
      <c r="H176" s="297">
        <v>29.509</v>
      </c>
      <c r="I176" s="298"/>
      <c r="J176" s="294"/>
      <c r="K176" s="294"/>
      <c r="L176" s="299"/>
      <c r="M176" s="300"/>
      <c r="N176" s="301"/>
      <c r="O176" s="301"/>
      <c r="P176" s="301"/>
      <c r="Q176" s="301"/>
      <c r="R176" s="301"/>
      <c r="S176" s="301"/>
      <c r="T176" s="302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303" t="s">
        <v>163</v>
      </c>
      <c r="AU176" s="303" t="s">
        <v>87</v>
      </c>
      <c r="AV176" s="16" t="s">
        <v>171</v>
      </c>
      <c r="AW176" s="16" t="s">
        <v>33</v>
      </c>
      <c r="AX176" s="16" t="s">
        <v>77</v>
      </c>
      <c r="AY176" s="303" t="s">
        <v>149</v>
      </c>
    </row>
    <row r="177" s="13" customFormat="1">
      <c r="A177" s="13"/>
      <c r="B177" s="245"/>
      <c r="C177" s="246"/>
      <c r="D177" s="240" t="s">
        <v>163</v>
      </c>
      <c r="E177" s="247" t="s">
        <v>1</v>
      </c>
      <c r="F177" s="248" t="s">
        <v>882</v>
      </c>
      <c r="G177" s="246"/>
      <c r="H177" s="247" t="s">
        <v>1</v>
      </c>
      <c r="I177" s="249"/>
      <c r="J177" s="246"/>
      <c r="K177" s="246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163</v>
      </c>
      <c r="AU177" s="254" t="s">
        <v>87</v>
      </c>
      <c r="AV177" s="13" t="s">
        <v>85</v>
      </c>
      <c r="AW177" s="13" t="s">
        <v>33</v>
      </c>
      <c r="AX177" s="13" t="s">
        <v>77</v>
      </c>
      <c r="AY177" s="254" t="s">
        <v>149</v>
      </c>
    </row>
    <row r="178" s="14" customFormat="1">
      <c r="A178" s="14"/>
      <c r="B178" s="255"/>
      <c r="C178" s="256"/>
      <c r="D178" s="240" t="s">
        <v>163</v>
      </c>
      <c r="E178" s="257" t="s">
        <v>1</v>
      </c>
      <c r="F178" s="258" t="s">
        <v>883</v>
      </c>
      <c r="G178" s="256"/>
      <c r="H178" s="259">
        <v>-0.59799999999999998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163</v>
      </c>
      <c r="AU178" s="265" t="s">
        <v>87</v>
      </c>
      <c r="AV178" s="14" t="s">
        <v>87</v>
      </c>
      <c r="AW178" s="14" t="s">
        <v>33</v>
      </c>
      <c r="AX178" s="14" t="s">
        <v>77</v>
      </c>
      <c r="AY178" s="265" t="s">
        <v>149</v>
      </c>
    </row>
    <row r="179" s="14" customFormat="1">
      <c r="A179" s="14"/>
      <c r="B179" s="255"/>
      <c r="C179" s="256"/>
      <c r="D179" s="240" t="s">
        <v>163</v>
      </c>
      <c r="E179" s="257" t="s">
        <v>1</v>
      </c>
      <c r="F179" s="258" t="s">
        <v>884</v>
      </c>
      <c r="G179" s="256"/>
      <c r="H179" s="259">
        <v>-0.0030000000000000001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5" t="s">
        <v>163</v>
      </c>
      <c r="AU179" s="265" t="s">
        <v>87</v>
      </c>
      <c r="AV179" s="14" t="s">
        <v>87</v>
      </c>
      <c r="AW179" s="14" t="s">
        <v>33</v>
      </c>
      <c r="AX179" s="14" t="s">
        <v>77</v>
      </c>
      <c r="AY179" s="265" t="s">
        <v>149</v>
      </c>
    </row>
    <row r="180" s="15" customFormat="1">
      <c r="A180" s="15"/>
      <c r="B180" s="269"/>
      <c r="C180" s="270"/>
      <c r="D180" s="240" t="s">
        <v>163</v>
      </c>
      <c r="E180" s="271" t="s">
        <v>1</v>
      </c>
      <c r="F180" s="272" t="s">
        <v>290</v>
      </c>
      <c r="G180" s="270"/>
      <c r="H180" s="273">
        <v>28.908000000000001</v>
      </c>
      <c r="I180" s="274"/>
      <c r="J180" s="270"/>
      <c r="K180" s="270"/>
      <c r="L180" s="275"/>
      <c r="M180" s="276"/>
      <c r="N180" s="277"/>
      <c r="O180" s="277"/>
      <c r="P180" s="277"/>
      <c r="Q180" s="277"/>
      <c r="R180" s="277"/>
      <c r="S180" s="277"/>
      <c r="T180" s="27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9" t="s">
        <v>163</v>
      </c>
      <c r="AU180" s="279" t="s">
        <v>87</v>
      </c>
      <c r="AV180" s="15" t="s">
        <v>148</v>
      </c>
      <c r="AW180" s="15" t="s">
        <v>33</v>
      </c>
      <c r="AX180" s="15" t="s">
        <v>85</v>
      </c>
      <c r="AY180" s="279" t="s">
        <v>149</v>
      </c>
    </row>
    <row r="181" s="2" customFormat="1" ht="16.5" customHeight="1">
      <c r="A181" s="39"/>
      <c r="B181" s="40"/>
      <c r="C181" s="280" t="s">
        <v>229</v>
      </c>
      <c r="D181" s="280" t="s">
        <v>398</v>
      </c>
      <c r="E181" s="281" t="s">
        <v>428</v>
      </c>
      <c r="F181" s="282" t="s">
        <v>429</v>
      </c>
      <c r="G181" s="283" t="s">
        <v>381</v>
      </c>
      <c r="H181" s="284">
        <v>57.816000000000002</v>
      </c>
      <c r="I181" s="285"/>
      <c r="J181" s="286">
        <f>ROUND(I181*H181,2)</f>
        <v>0</v>
      </c>
      <c r="K181" s="282" t="s">
        <v>159</v>
      </c>
      <c r="L181" s="287"/>
      <c r="M181" s="288" t="s">
        <v>1</v>
      </c>
      <c r="N181" s="289" t="s">
        <v>42</v>
      </c>
      <c r="O181" s="92"/>
      <c r="P181" s="236">
        <f>O181*H181</f>
        <v>0</v>
      </c>
      <c r="Q181" s="236">
        <v>1</v>
      </c>
      <c r="R181" s="236">
        <f>Q181*H181</f>
        <v>57.816000000000002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197</v>
      </c>
      <c r="AT181" s="238" t="s">
        <v>398</v>
      </c>
      <c r="AU181" s="238" t="s">
        <v>87</v>
      </c>
      <c r="AY181" s="18" t="s">
        <v>149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148</v>
      </c>
      <c r="BM181" s="238" t="s">
        <v>885</v>
      </c>
    </row>
    <row r="182" s="2" customFormat="1">
      <c r="A182" s="39"/>
      <c r="B182" s="40"/>
      <c r="C182" s="41"/>
      <c r="D182" s="240" t="s">
        <v>162</v>
      </c>
      <c r="E182" s="41"/>
      <c r="F182" s="241" t="s">
        <v>429</v>
      </c>
      <c r="G182" s="41"/>
      <c r="H182" s="41"/>
      <c r="I182" s="242"/>
      <c r="J182" s="41"/>
      <c r="K182" s="41"/>
      <c r="L182" s="45"/>
      <c r="M182" s="243"/>
      <c r="N182" s="24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162</v>
      </c>
      <c r="AU182" s="18" t="s">
        <v>87</v>
      </c>
    </row>
    <row r="183" s="14" customFormat="1">
      <c r="A183" s="14"/>
      <c r="B183" s="255"/>
      <c r="C183" s="256"/>
      <c r="D183" s="240" t="s">
        <v>163</v>
      </c>
      <c r="E183" s="257" t="s">
        <v>1</v>
      </c>
      <c r="F183" s="258" t="s">
        <v>886</v>
      </c>
      <c r="G183" s="256"/>
      <c r="H183" s="259">
        <v>57.816000000000002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163</v>
      </c>
      <c r="AU183" s="265" t="s">
        <v>87</v>
      </c>
      <c r="AV183" s="14" t="s">
        <v>87</v>
      </c>
      <c r="AW183" s="14" t="s">
        <v>33</v>
      </c>
      <c r="AX183" s="14" t="s">
        <v>85</v>
      </c>
      <c r="AY183" s="265" t="s">
        <v>149</v>
      </c>
    </row>
    <row r="184" s="12" customFormat="1" ht="22.8" customHeight="1">
      <c r="A184" s="12"/>
      <c r="B184" s="211"/>
      <c r="C184" s="212"/>
      <c r="D184" s="213" t="s">
        <v>76</v>
      </c>
      <c r="E184" s="225" t="s">
        <v>148</v>
      </c>
      <c r="F184" s="225" t="s">
        <v>518</v>
      </c>
      <c r="G184" s="212"/>
      <c r="H184" s="212"/>
      <c r="I184" s="215"/>
      <c r="J184" s="226">
        <f>BK184</f>
        <v>0</v>
      </c>
      <c r="K184" s="212"/>
      <c r="L184" s="217"/>
      <c r="M184" s="218"/>
      <c r="N184" s="219"/>
      <c r="O184" s="219"/>
      <c r="P184" s="220">
        <f>SUM(P185:P202)</f>
        <v>0</v>
      </c>
      <c r="Q184" s="219"/>
      <c r="R184" s="220">
        <f>SUM(R185:R202)</f>
        <v>0.053120000000000001</v>
      </c>
      <c r="S184" s="219"/>
      <c r="T184" s="221">
        <f>SUM(T185:T202)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2" t="s">
        <v>85</v>
      </c>
      <c r="AT184" s="223" t="s">
        <v>76</v>
      </c>
      <c r="AU184" s="223" t="s">
        <v>85</v>
      </c>
      <c r="AY184" s="222" t="s">
        <v>149</v>
      </c>
      <c r="BK184" s="224">
        <f>SUM(BK185:BK202)</f>
        <v>0</v>
      </c>
    </row>
    <row r="185" s="2" customFormat="1" ht="16.5" customHeight="1">
      <c r="A185" s="39"/>
      <c r="B185" s="40"/>
      <c r="C185" s="227" t="s">
        <v>236</v>
      </c>
      <c r="D185" s="227" t="s">
        <v>155</v>
      </c>
      <c r="E185" s="228" t="s">
        <v>887</v>
      </c>
      <c r="F185" s="229" t="s">
        <v>888</v>
      </c>
      <c r="G185" s="230" t="s">
        <v>319</v>
      </c>
      <c r="H185" s="231">
        <v>11.35</v>
      </c>
      <c r="I185" s="232"/>
      <c r="J185" s="233">
        <f>ROUND(I185*H185,2)</f>
        <v>0</v>
      </c>
      <c r="K185" s="229" t="s">
        <v>159</v>
      </c>
      <c r="L185" s="45"/>
      <c r="M185" s="234" t="s">
        <v>1</v>
      </c>
      <c r="N185" s="235" t="s">
        <v>42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148</v>
      </c>
      <c r="AT185" s="238" t="s">
        <v>155</v>
      </c>
      <c r="AU185" s="238" t="s">
        <v>87</v>
      </c>
      <c r="AY185" s="18" t="s">
        <v>149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148</v>
      </c>
      <c r="BM185" s="238" t="s">
        <v>889</v>
      </c>
    </row>
    <row r="186" s="2" customFormat="1">
      <c r="A186" s="39"/>
      <c r="B186" s="40"/>
      <c r="C186" s="41"/>
      <c r="D186" s="240" t="s">
        <v>162</v>
      </c>
      <c r="E186" s="41"/>
      <c r="F186" s="241" t="s">
        <v>890</v>
      </c>
      <c r="G186" s="41"/>
      <c r="H186" s="41"/>
      <c r="I186" s="242"/>
      <c r="J186" s="41"/>
      <c r="K186" s="41"/>
      <c r="L186" s="45"/>
      <c r="M186" s="243"/>
      <c r="N186" s="244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162</v>
      </c>
      <c r="AU186" s="18" t="s">
        <v>87</v>
      </c>
    </row>
    <row r="187" s="13" customFormat="1">
      <c r="A187" s="13"/>
      <c r="B187" s="245"/>
      <c r="C187" s="246"/>
      <c r="D187" s="240" t="s">
        <v>163</v>
      </c>
      <c r="E187" s="247" t="s">
        <v>1</v>
      </c>
      <c r="F187" s="248" t="s">
        <v>891</v>
      </c>
      <c r="G187" s="246"/>
      <c r="H187" s="247" t="s">
        <v>1</v>
      </c>
      <c r="I187" s="249"/>
      <c r="J187" s="246"/>
      <c r="K187" s="246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163</v>
      </c>
      <c r="AU187" s="254" t="s">
        <v>87</v>
      </c>
      <c r="AV187" s="13" t="s">
        <v>85</v>
      </c>
      <c r="AW187" s="13" t="s">
        <v>33</v>
      </c>
      <c r="AX187" s="13" t="s">
        <v>77</v>
      </c>
      <c r="AY187" s="254" t="s">
        <v>149</v>
      </c>
    </row>
    <row r="188" s="13" customFormat="1">
      <c r="A188" s="13"/>
      <c r="B188" s="245"/>
      <c r="C188" s="246"/>
      <c r="D188" s="240" t="s">
        <v>163</v>
      </c>
      <c r="E188" s="247" t="s">
        <v>1</v>
      </c>
      <c r="F188" s="248" t="s">
        <v>892</v>
      </c>
      <c r="G188" s="246"/>
      <c r="H188" s="247" t="s">
        <v>1</v>
      </c>
      <c r="I188" s="249"/>
      <c r="J188" s="246"/>
      <c r="K188" s="246"/>
      <c r="L188" s="250"/>
      <c r="M188" s="251"/>
      <c r="N188" s="252"/>
      <c r="O188" s="252"/>
      <c r="P188" s="252"/>
      <c r="Q188" s="252"/>
      <c r="R188" s="252"/>
      <c r="S188" s="252"/>
      <c r="T188" s="25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4" t="s">
        <v>163</v>
      </c>
      <c r="AU188" s="254" t="s">
        <v>87</v>
      </c>
      <c r="AV188" s="13" t="s">
        <v>85</v>
      </c>
      <c r="AW188" s="13" t="s">
        <v>33</v>
      </c>
      <c r="AX188" s="13" t="s">
        <v>77</v>
      </c>
      <c r="AY188" s="254" t="s">
        <v>149</v>
      </c>
    </row>
    <row r="189" s="14" customFormat="1">
      <c r="A189" s="14"/>
      <c r="B189" s="255"/>
      <c r="C189" s="256"/>
      <c r="D189" s="240" t="s">
        <v>163</v>
      </c>
      <c r="E189" s="257" t="s">
        <v>1</v>
      </c>
      <c r="F189" s="258" t="s">
        <v>893</v>
      </c>
      <c r="G189" s="256"/>
      <c r="H189" s="259">
        <v>11.35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163</v>
      </c>
      <c r="AU189" s="265" t="s">
        <v>87</v>
      </c>
      <c r="AV189" s="14" t="s">
        <v>87</v>
      </c>
      <c r="AW189" s="14" t="s">
        <v>33</v>
      </c>
      <c r="AX189" s="14" t="s">
        <v>85</v>
      </c>
      <c r="AY189" s="265" t="s">
        <v>149</v>
      </c>
    </row>
    <row r="190" s="2" customFormat="1" ht="16.5" customHeight="1">
      <c r="A190" s="39"/>
      <c r="B190" s="40"/>
      <c r="C190" s="227" t="s">
        <v>8</v>
      </c>
      <c r="D190" s="227" t="s">
        <v>155</v>
      </c>
      <c r="E190" s="228" t="s">
        <v>520</v>
      </c>
      <c r="F190" s="229" t="s">
        <v>521</v>
      </c>
      <c r="G190" s="230" t="s">
        <v>319</v>
      </c>
      <c r="H190" s="231">
        <v>7.5659999999999998</v>
      </c>
      <c r="I190" s="232"/>
      <c r="J190" s="233">
        <f>ROUND(I190*H190,2)</f>
        <v>0</v>
      </c>
      <c r="K190" s="229" t="s">
        <v>159</v>
      </c>
      <c r="L190" s="45"/>
      <c r="M190" s="234" t="s">
        <v>1</v>
      </c>
      <c r="N190" s="235" t="s">
        <v>42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148</v>
      </c>
      <c r="AT190" s="238" t="s">
        <v>155</v>
      </c>
      <c r="AU190" s="238" t="s">
        <v>87</v>
      </c>
      <c r="AY190" s="18" t="s">
        <v>149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148</v>
      </c>
      <c r="BM190" s="238" t="s">
        <v>894</v>
      </c>
    </row>
    <row r="191" s="2" customFormat="1">
      <c r="A191" s="39"/>
      <c r="B191" s="40"/>
      <c r="C191" s="41"/>
      <c r="D191" s="240" t="s">
        <v>162</v>
      </c>
      <c r="E191" s="41"/>
      <c r="F191" s="241" t="s">
        <v>523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162</v>
      </c>
      <c r="AU191" s="18" t="s">
        <v>87</v>
      </c>
    </row>
    <row r="192" s="14" customFormat="1">
      <c r="A192" s="14"/>
      <c r="B192" s="255"/>
      <c r="C192" s="256"/>
      <c r="D192" s="240" t="s">
        <v>163</v>
      </c>
      <c r="E192" s="257" t="s">
        <v>1</v>
      </c>
      <c r="F192" s="258" t="s">
        <v>895</v>
      </c>
      <c r="G192" s="256"/>
      <c r="H192" s="259">
        <v>7.5659999999999998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5" t="s">
        <v>163</v>
      </c>
      <c r="AU192" s="265" t="s">
        <v>87</v>
      </c>
      <c r="AV192" s="14" t="s">
        <v>87</v>
      </c>
      <c r="AW192" s="14" t="s">
        <v>33</v>
      </c>
      <c r="AX192" s="14" t="s">
        <v>85</v>
      </c>
      <c r="AY192" s="265" t="s">
        <v>149</v>
      </c>
    </row>
    <row r="193" s="2" customFormat="1" ht="16.5" customHeight="1">
      <c r="A193" s="39"/>
      <c r="B193" s="40"/>
      <c r="C193" s="227" t="s">
        <v>248</v>
      </c>
      <c r="D193" s="227" t="s">
        <v>155</v>
      </c>
      <c r="E193" s="228" t="s">
        <v>896</v>
      </c>
      <c r="F193" s="229" t="s">
        <v>897</v>
      </c>
      <c r="G193" s="230" t="s">
        <v>319</v>
      </c>
      <c r="H193" s="231">
        <v>0.40000000000000002</v>
      </c>
      <c r="I193" s="232"/>
      <c r="J193" s="233">
        <f>ROUND(I193*H193,2)</f>
        <v>0</v>
      </c>
      <c r="K193" s="229" t="s">
        <v>159</v>
      </c>
      <c r="L193" s="45"/>
      <c r="M193" s="234" t="s">
        <v>1</v>
      </c>
      <c r="N193" s="235" t="s">
        <v>42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148</v>
      </c>
      <c r="AT193" s="238" t="s">
        <v>155</v>
      </c>
      <c r="AU193" s="238" t="s">
        <v>87</v>
      </c>
      <c r="AY193" s="18" t="s">
        <v>149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148</v>
      </c>
      <c r="BM193" s="238" t="s">
        <v>898</v>
      </c>
    </row>
    <row r="194" s="2" customFormat="1">
      <c r="A194" s="39"/>
      <c r="B194" s="40"/>
      <c r="C194" s="41"/>
      <c r="D194" s="240" t="s">
        <v>162</v>
      </c>
      <c r="E194" s="41"/>
      <c r="F194" s="241" t="s">
        <v>899</v>
      </c>
      <c r="G194" s="41"/>
      <c r="H194" s="41"/>
      <c r="I194" s="242"/>
      <c r="J194" s="41"/>
      <c r="K194" s="41"/>
      <c r="L194" s="45"/>
      <c r="M194" s="243"/>
      <c r="N194" s="244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162</v>
      </c>
      <c r="AU194" s="18" t="s">
        <v>87</v>
      </c>
    </row>
    <row r="195" s="13" customFormat="1">
      <c r="A195" s="13"/>
      <c r="B195" s="245"/>
      <c r="C195" s="246"/>
      <c r="D195" s="240" t="s">
        <v>163</v>
      </c>
      <c r="E195" s="247" t="s">
        <v>1</v>
      </c>
      <c r="F195" s="248" t="s">
        <v>900</v>
      </c>
      <c r="G195" s="246"/>
      <c r="H195" s="247" t="s">
        <v>1</v>
      </c>
      <c r="I195" s="249"/>
      <c r="J195" s="246"/>
      <c r="K195" s="246"/>
      <c r="L195" s="250"/>
      <c r="M195" s="251"/>
      <c r="N195" s="252"/>
      <c r="O195" s="252"/>
      <c r="P195" s="252"/>
      <c r="Q195" s="252"/>
      <c r="R195" s="252"/>
      <c r="S195" s="252"/>
      <c r="T195" s="25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163</v>
      </c>
      <c r="AU195" s="254" t="s">
        <v>87</v>
      </c>
      <c r="AV195" s="13" t="s">
        <v>85</v>
      </c>
      <c r="AW195" s="13" t="s">
        <v>33</v>
      </c>
      <c r="AX195" s="13" t="s">
        <v>77</v>
      </c>
      <c r="AY195" s="254" t="s">
        <v>149</v>
      </c>
    </row>
    <row r="196" s="14" customFormat="1">
      <c r="A196" s="14"/>
      <c r="B196" s="255"/>
      <c r="C196" s="256"/>
      <c r="D196" s="240" t="s">
        <v>163</v>
      </c>
      <c r="E196" s="257" t="s">
        <v>1</v>
      </c>
      <c r="F196" s="258" t="s">
        <v>901</v>
      </c>
      <c r="G196" s="256"/>
      <c r="H196" s="259">
        <v>0.40000000000000002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5" t="s">
        <v>163</v>
      </c>
      <c r="AU196" s="265" t="s">
        <v>87</v>
      </c>
      <c r="AV196" s="14" t="s">
        <v>87</v>
      </c>
      <c r="AW196" s="14" t="s">
        <v>33</v>
      </c>
      <c r="AX196" s="14" t="s">
        <v>85</v>
      </c>
      <c r="AY196" s="265" t="s">
        <v>149</v>
      </c>
    </row>
    <row r="197" s="2" customFormat="1" ht="16.5" customHeight="1">
      <c r="A197" s="39"/>
      <c r="B197" s="40"/>
      <c r="C197" s="227" t="s">
        <v>255</v>
      </c>
      <c r="D197" s="227" t="s">
        <v>155</v>
      </c>
      <c r="E197" s="228" t="s">
        <v>902</v>
      </c>
      <c r="F197" s="229" t="s">
        <v>903</v>
      </c>
      <c r="G197" s="230" t="s">
        <v>274</v>
      </c>
      <c r="H197" s="231">
        <v>4</v>
      </c>
      <c r="I197" s="232"/>
      <c r="J197" s="233">
        <f>ROUND(I197*H197,2)</f>
        <v>0</v>
      </c>
      <c r="K197" s="229" t="s">
        <v>159</v>
      </c>
      <c r="L197" s="45"/>
      <c r="M197" s="234" t="s">
        <v>1</v>
      </c>
      <c r="N197" s="235" t="s">
        <v>42</v>
      </c>
      <c r="O197" s="92"/>
      <c r="P197" s="236">
        <f>O197*H197</f>
        <v>0</v>
      </c>
      <c r="Q197" s="236">
        <v>0.01328</v>
      </c>
      <c r="R197" s="236">
        <f>Q197*H197</f>
        <v>0.053120000000000001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148</v>
      </c>
      <c r="AT197" s="238" t="s">
        <v>155</v>
      </c>
      <c r="AU197" s="238" t="s">
        <v>87</v>
      </c>
      <c r="AY197" s="18" t="s">
        <v>149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148</v>
      </c>
      <c r="BM197" s="238" t="s">
        <v>904</v>
      </c>
    </row>
    <row r="198" s="2" customFormat="1">
      <c r="A198" s="39"/>
      <c r="B198" s="40"/>
      <c r="C198" s="41"/>
      <c r="D198" s="240" t="s">
        <v>162</v>
      </c>
      <c r="E198" s="41"/>
      <c r="F198" s="241" t="s">
        <v>905</v>
      </c>
      <c r="G198" s="41"/>
      <c r="H198" s="41"/>
      <c r="I198" s="242"/>
      <c r="J198" s="41"/>
      <c r="K198" s="41"/>
      <c r="L198" s="45"/>
      <c r="M198" s="243"/>
      <c r="N198" s="24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162</v>
      </c>
      <c r="AU198" s="18" t="s">
        <v>87</v>
      </c>
    </row>
    <row r="199" s="14" customFormat="1">
      <c r="A199" s="14"/>
      <c r="B199" s="255"/>
      <c r="C199" s="256"/>
      <c r="D199" s="240" t="s">
        <v>163</v>
      </c>
      <c r="E199" s="257" t="s">
        <v>1</v>
      </c>
      <c r="F199" s="258" t="s">
        <v>906</v>
      </c>
      <c r="G199" s="256"/>
      <c r="H199" s="259">
        <v>4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5" t="s">
        <v>163</v>
      </c>
      <c r="AU199" s="265" t="s">
        <v>87</v>
      </c>
      <c r="AV199" s="14" t="s">
        <v>87</v>
      </c>
      <c r="AW199" s="14" t="s">
        <v>33</v>
      </c>
      <c r="AX199" s="14" t="s">
        <v>85</v>
      </c>
      <c r="AY199" s="265" t="s">
        <v>149</v>
      </c>
    </row>
    <row r="200" s="2" customFormat="1" ht="16.5" customHeight="1">
      <c r="A200" s="39"/>
      <c r="B200" s="40"/>
      <c r="C200" s="227" t="s">
        <v>372</v>
      </c>
      <c r="D200" s="227" t="s">
        <v>155</v>
      </c>
      <c r="E200" s="228" t="s">
        <v>907</v>
      </c>
      <c r="F200" s="229" t="s">
        <v>908</v>
      </c>
      <c r="G200" s="230" t="s">
        <v>274</v>
      </c>
      <c r="H200" s="231">
        <v>4</v>
      </c>
      <c r="I200" s="232"/>
      <c r="J200" s="233">
        <f>ROUND(I200*H200,2)</f>
        <v>0</v>
      </c>
      <c r="K200" s="229" t="s">
        <v>159</v>
      </c>
      <c r="L200" s="45"/>
      <c r="M200" s="234" t="s">
        <v>1</v>
      </c>
      <c r="N200" s="235" t="s">
        <v>42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148</v>
      </c>
      <c r="AT200" s="238" t="s">
        <v>155</v>
      </c>
      <c r="AU200" s="238" t="s">
        <v>87</v>
      </c>
      <c r="AY200" s="18" t="s">
        <v>149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148</v>
      </c>
      <c r="BM200" s="238" t="s">
        <v>909</v>
      </c>
    </row>
    <row r="201" s="2" customFormat="1">
      <c r="A201" s="39"/>
      <c r="B201" s="40"/>
      <c r="C201" s="41"/>
      <c r="D201" s="240" t="s">
        <v>162</v>
      </c>
      <c r="E201" s="41"/>
      <c r="F201" s="241" t="s">
        <v>910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162</v>
      </c>
      <c r="AU201" s="18" t="s">
        <v>87</v>
      </c>
    </row>
    <row r="202" s="14" customFormat="1">
      <c r="A202" s="14"/>
      <c r="B202" s="255"/>
      <c r="C202" s="256"/>
      <c r="D202" s="240" t="s">
        <v>163</v>
      </c>
      <c r="E202" s="257" t="s">
        <v>1</v>
      </c>
      <c r="F202" s="258" t="s">
        <v>911</v>
      </c>
      <c r="G202" s="256"/>
      <c r="H202" s="259">
        <v>4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5" t="s">
        <v>163</v>
      </c>
      <c r="AU202" s="265" t="s">
        <v>87</v>
      </c>
      <c r="AV202" s="14" t="s">
        <v>87</v>
      </c>
      <c r="AW202" s="14" t="s">
        <v>33</v>
      </c>
      <c r="AX202" s="14" t="s">
        <v>85</v>
      </c>
      <c r="AY202" s="265" t="s">
        <v>149</v>
      </c>
    </row>
    <row r="203" s="12" customFormat="1" ht="22.8" customHeight="1">
      <c r="A203" s="12"/>
      <c r="B203" s="211"/>
      <c r="C203" s="212"/>
      <c r="D203" s="213" t="s">
        <v>76</v>
      </c>
      <c r="E203" s="225" t="s">
        <v>197</v>
      </c>
      <c r="F203" s="225" t="s">
        <v>602</v>
      </c>
      <c r="G203" s="212"/>
      <c r="H203" s="212"/>
      <c r="I203" s="215"/>
      <c r="J203" s="226">
        <f>BK203</f>
        <v>0</v>
      </c>
      <c r="K203" s="212"/>
      <c r="L203" s="217"/>
      <c r="M203" s="218"/>
      <c r="N203" s="219"/>
      <c r="O203" s="219"/>
      <c r="P203" s="220">
        <f>SUM(P204:P296)</f>
        <v>0</v>
      </c>
      <c r="Q203" s="219"/>
      <c r="R203" s="220">
        <f>SUM(R204:R296)</f>
        <v>1.0433618999999998</v>
      </c>
      <c r="S203" s="219"/>
      <c r="T203" s="221">
        <f>SUM(T204:T296)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2" t="s">
        <v>85</v>
      </c>
      <c r="AT203" s="223" t="s">
        <v>76</v>
      </c>
      <c r="AU203" s="223" t="s">
        <v>85</v>
      </c>
      <c r="AY203" s="222" t="s">
        <v>149</v>
      </c>
      <c r="BK203" s="224">
        <f>SUM(BK204:BK296)</f>
        <v>0</v>
      </c>
    </row>
    <row r="204" s="2" customFormat="1" ht="16.5" customHeight="1">
      <c r="A204" s="39"/>
      <c r="B204" s="40"/>
      <c r="C204" s="227" t="s">
        <v>378</v>
      </c>
      <c r="D204" s="227" t="s">
        <v>155</v>
      </c>
      <c r="E204" s="228" t="s">
        <v>912</v>
      </c>
      <c r="F204" s="229" t="s">
        <v>913</v>
      </c>
      <c r="G204" s="230" t="s">
        <v>303</v>
      </c>
      <c r="H204" s="231">
        <v>93.030000000000001</v>
      </c>
      <c r="I204" s="232"/>
      <c r="J204" s="233">
        <f>ROUND(I204*H204,2)</f>
        <v>0</v>
      </c>
      <c r="K204" s="229" t="s">
        <v>159</v>
      </c>
      <c r="L204" s="45"/>
      <c r="M204" s="234" t="s">
        <v>1</v>
      </c>
      <c r="N204" s="235" t="s">
        <v>42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148</v>
      </c>
      <c r="AT204" s="238" t="s">
        <v>155</v>
      </c>
      <c r="AU204" s="238" t="s">
        <v>87</v>
      </c>
      <c r="AY204" s="18" t="s">
        <v>149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148</v>
      </c>
      <c r="BM204" s="238" t="s">
        <v>914</v>
      </c>
    </row>
    <row r="205" s="2" customFormat="1">
      <c r="A205" s="39"/>
      <c r="B205" s="40"/>
      <c r="C205" s="41"/>
      <c r="D205" s="240" t="s">
        <v>162</v>
      </c>
      <c r="E205" s="41"/>
      <c r="F205" s="241" t="s">
        <v>915</v>
      </c>
      <c r="G205" s="41"/>
      <c r="H205" s="41"/>
      <c r="I205" s="242"/>
      <c r="J205" s="41"/>
      <c r="K205" s="41"/>
      <c r="L205" s="45"/>
      <c r="M205" s="243"/>
      <c r="N205" s="24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162</v>
      </c>
      <c r="AU205" s="18" t="s">
        <v>87</v>
      </c>
    </row>
    <row r="206" s="14" customFormat="1">
      <c r="A206" s="14"/>
      <c r="B206" s="255"/>
      <c r="C206" s="256"/>
      <c r="D206" s="240" t="s">
        <v>163</v>
      </c>
      <c r="E206" s="257" t="s">
        <v>1</v>
      </c>
      <c r="F206" s="258" t="s">
        <v>916</v>
      </c>
      <c r="G206" s="256"/>
      <c r="H206" s="259">
        <v>93.030000000000001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5" t="s">
        <v>163</v>
      </c>
      <c r="AU206" s="265" t="s">
        <v>87</v>
      </c>
      <c r="AV206" s="14" t="s">
        <v>87</v>
      </c>
      <c r="AW206" s="14" t="s">
        <v>33</v>
      </c>
      <c r="AX206" s="14" t="s">
        <v>85</v>
      </c>
      <c r="AY206" s="265" t="s">
        <v>149</v>
      </c>
    </row>
    <row r="207" s="13" customFormat="1">
      <c r="A207" s="13"/>
      <c r="B207" s="245"/>
      <c r="C207" s="246"/>
      <c r="D207" s="240" t="s">
        <v>163</v>
      </c>
      <c r="E207" s="247" t="s">
        <v>1</v>
      </c>
      <c r="F207" s="248" t="s">
        <v>917</v>
      </c>
      <c r="G207" s="246"/>
      <c r="H207" s="247" t="s">
        <v>1</v>
      </c>
      <c r="I207" s="249"/>
      <c r="J207" s="246"/>
      <c r="K207" s="246"/>
      <c r="L207" s="250"/>
      <c r="M207" s="251"/>
      <c r="N207" s="252"/>
      <c r="O207" s="252"/>
      <c r="P207" s="252"/>
      <c r="Q207" s="252"/>
      <c r="R207" s="252"/>
      <c r="S207" s="252"/>
      <c r="T207" s="25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4" t="s">
        <v>163</v>
      </c>
      <c r="AU207" s="254" t="s">
        <v>87</v>
      </c>
      <c r="AV207" s="13" t="s">
        <v>85</v>
      </c>
      <c r="AW207" s="13" t="s">
        <v>33</v>
      </c>
      <c r="AX207" s="13" t="s">
        <v>77</v>
      </c>
      <c r="AY207" s="254" t="s">
        <v>149</v>
      </c>
    </row>
    <row r="208" s="13" customFormat="1">
      <c r="A208" s="13"/>
      <c r="B208" s="245"/>
      <c r="C208" s="246"/>
      <c r="D208" s="240" t="s">
        <v>163</v>
      </c>
      <c r="E208" s="247" t="s">
        <v>1</v>
      </c>
      <c r="F208" s="248" t="s">
        <v>918</v>
      </c>
      <c r="G208" s="246"/>
      <c r="H208" s="247" t="s">
        <v>1</v>
      </c>
      <c r="I208" s="249"/>
      <c r="J208" s="246"/>
      <c r="K208" s="246"/>
      <c r="L208" s="250"/>
      <c r="M208" s="251"/>
      <c r="N208" s="252"/>
      <c r="O208" s="252"/>
      <c r="P208" s="252"/>
      <c r="Q208" s="252"/>
      <c r="R208" s="252"/>
      <c r="S208" s="252"/>
      <c r="T208" s="25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4" t="s">
        <v>163</v>
      </c>
      <c r="AU208" s="254" t="s">
        <v>87</v>
      </c>
      <c r="AV208" s="13" t="s">
        <v>85</v>
      </c>
      <c r="AW208" s="13" t="s">
        <v>33</v>
      </c>
      <c r="AX208" s="13" t="s">
        <v>77</v>
      </c>
      <c r="AY208" s="254" t="s">
        <v>149</v>
      </c>
    </row>
    <row r="209" s="2" customFormat="1" ht="16.5" customHeight="1">
      <c r="A209" s="39"/>
      <c r="B209" s="40"/>
      <c r="C209" s="280" t="s">
        <v>385</v>
      </c>
      <c r="D209" s="280" t="s">
        <v>398</v>
      </c>
      <c r="E209" s="281" t="s">
        <v>919</v>
      </c>
      <c r="F209" s="282" t="s">
        <v>920</v>
      </c>
      <c r="G209" s="283" t="s">
        <v>303</v>
      </c>
      <c r="H209" s="284">
        <v>94.424999999999997</v>
      </c>
      <c r="I209" s="285"/>
      <c r="J209" s="286">
        <f>ROUND(I209*H209,2)</f>
        <v>0</v>
      </c>
      <c r="K209" s="282" t="s">
        <v>159</v>
      </c>
      <c r="L209" s="287"/>
      <c r="M209" s="288" t="s">
        <v>1</v>
      </c>
      <c r="N209" s="289" t="s">
        <v>42</v>
      </c>
      <c r="O209" s="92"/>
      <c r="P209" s="236">
        <f>O209*H209</f>
        <v>0</v>
      </c>
      <c r="Q209" s="236">
        <v>0.00214</v>
      </c>
      <c r="R209" s="236">
        <f>Q209*H209</f>
        <v>0.20206949999999999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197</v>
      </c>
      <c r="AT209" s="238" t="s">
        <v>398</v>
      </c>
      <c r="AU209" s="238" t="s">
        <v>87</v>
      </c>
      <c r="AY209" s="18" t="s">
        <v>149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148</v>
      </c>
      <c r="BM209" s="238" t="s">
        <v>921</v>
      </c>
    </row>
    <row r="210" s="2" customFormat="1">
      <c r="A210" s="39"/>
      <c r="B210" s="40"/>
      <c r="C210" s="41"/>
      <c r="D210" s="240" t="s">
        <v>162</v>
      </c>
      <c r="E210" s="41"/>
      <c r="F210" s="241" t="s">
        <v>920</v>
      </c>
      <c r="G210" s="41"/>
      <c r="H210" s="41"/>
      <c r="I210" s="242"/>
      <c r="J210" s="41"/>
      <c r="K210" s="41"/>
      <c r="L210" s="45"/>
      <c r="M210" s="243"/>
      <c r="N210" s="24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162</v>
      </c>
      <c r="AU210" s="18" t="s">
        <v>87</v>
      </c>
    </row>
    <row r="211" s="14" customFormat="1">
      <c r="A211" s="14"/>
      <c r="B211" s="255"/>
      <c r="C211" s="256"/>
      <c r="D211" s="240" t="s">
        <v>163</v>
      </c>
      <c r="E211" s="257" t="s">
        <v>1</v>
      </c>
      <c r="F211" s="258" t="s">
        <v>922</v>
      </c>
      <c r="G211" s="256"/>
      <c r="H211" s="259">
        <v>93.030000000000001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5" t="s">
        <v>163</v>
      </c>
      <c r="AU211" s="265" t="s">
        <v>87</v>
      </c>
      <c r="AV211" s="14" t="s">
        <v>87</v>
      </c>
      <c r="AW211" s="14" t="s">
        <v>33</v>
      </c>
      <c r="AX211" s="14" t="s">
        <v>85</v>
      </c>
      <c r="AY211" s="265" t="s">
        <v>149</v>
      </c>
    </row>
    <row r="212" s="13" customFormat="1">
      <c r="A212" s="13"/>
      <c r="B212" s="245"/>
      <c r="C212" s="246"/>
      <c r="D212" s="240" t="s">
        <v>163</v>
      </c>
      <c r="E212" s="247" t="s">
        <v>1</v>
      </c>
      <c r="F212" s="248" t="s">
        <v>923</v>
      </c>
      <c r="G212" s="246"/>
      <c r="H212" s="247" t="s">
        <v>1</v>
      </c>
      <c r="I212" s="249"/>
      <c r="J212" s="246"/>
      <c r="K212" s="246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163</v>
      </c>
      <c r="AU212" s="254" t="s">
        <v>87</v>
      </c>
      <c r="AV212" s="13" t="s">
        <v>85</v>
      </c>
      <c r="AW212" s="13" t="s">
        <v>33</v>
      </c>
      <c r="AX212" s="13" t="s">
        <v>77</v>
      </c>
      <c r="AY212" s="254" t="s">
        <v>149</v>
      </c>
    </row>
    <row r="213" s="14" customFormat="1">
      <c r="A213" s="14"/>
      <c r="B213" s="255"/>
      <c r="C213" s="256"/>
      <c r="D213" s="240" t="s">
        <v>163</v>
      </c>
      <c r="E213" s="256"/>
      <c r="F213" s="258" t="s">
        <v>924</v>
      </c>
      <c r="G213" s="256"/>
      <c r="H213" s="259">
        <v>94.424999999999997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163</v>
      </c>
      <c r="AU213" s="265" t="s">
        <v>87</v>
      </c>
      <c r="AV213" s="14" t="s">
        <v>87</v>
      </c>
      <c r="AW213" s="14" t="s">
        <v>4</v>
      </c>
      <c r="AX213" s="14" t="s">
        <v>85</v>
      </c>
      <c r="AY213" s="265" t="s">
        <v>149</v>
      </c>
    </row>
    <row r="214" s="2" customFormat="1" ht="16.5" customHeight="1">
      <c r="A214" s="39"/>
      <c r="B214" s="40"/>
      <c r="C214" s="280" t="s">
        <v>7</v>
      </c>
      <c r="D214" s="280" t="s">
        <v>398</v>
      </c>
      <c r="E214" s="281" t="s">
        <v>925</v>
      </c>
      <c r="F214" s="282" t="s">
        <v>926</v>
      </c>
      <c r="G214" s="283" t="s">
        <v>485</v>
      </c>
      <c r="H214" s="284">
        <v>4</v>
      </c>
      <c r="I214" s="285"/>
      <c r="J214" s="286">
        <f>ROUND(I214*H214,2)</f>
        <v>0</v>
      </c>
      <c r="K214" s="282" t="s">
        <v>1</v>
      </c>
      <c r="L214" s="287"/>
      <c r="M214" s="288" t="s">
        <v>1</v>
      </c>
      <c r="N214" s="289" t="s">
        <v>42</v>
      </c>
      <c r="O214" s="92"/>
      <c r="P214" s="236">
        <f>O214*H214</f>
        <v>0</v>
      </c>
      <c r="Q214" s="236">
        <v>0.0041999999999999997</v>
      </c>
      <c r="R214" s="236">
        <f>Q214*H214</f>
        <v>0.016799999999999999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197</v>
      </c>
      <c r="AT214" s="238" t="s">
        <v>398</v>
      </c>
      <c r="AU214" s="238" t="s">
        <v>87</v>
      </c>
      <c r="AY214" s="18" t="s">
        <v>149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148</v>
      </c>
      <c r="BM214" s="238" t="s">
        <v>927</v>
      </c>
    </row>
    <row r="215" s="2" customFormat="1">
      <c r="A215" s="39"/>
      <c r="B215" s="40"/>
      <c r="C215" s="41"/>
      <c r="D215" s="240" t="s">
        <v>162</v>
      </c>
      <c r="E215" s="41"/>
      <c r="F215" s="241" t="s">
        <v>926</v>
      </c>
      <c r="G215" s="41"/>
      <c r="H215" s="41"/>
      <c r="I215" s="242"/>
      <c r="J215" s="41"/>
      <c r="K215" s="41"/>
      <c r="L215" s="45"/>
      <c r="M215" s="243"/>
      <c r="N215" s="244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162</v>
      </c>
      <c r="AU215" s="18" t="s">
        <v>87</v>
      </c>
    </row>
    <row r="216" s="14" customFormat="1">
      <c r="A216" s="14"/>
      <c r="B216" s="255"/>
      <c r="C216" s="256"/>
      <c r="D216" s="240" t="s">
        <v>163</v>
      </c>
      <c r="E216" s="257" t="s">
        <v>1</v>
      </c>
      <c r="F216" s="258" t="s">
        <v>928</v>
      </c>
      <c r="G216" s="256"/>
      <c r="H216" s="259">
        <v>4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5" t="s">
        <v>163</v>
      </c>
      <c r="AU216" s="265" t="s">
        <v>87</v>
      </c>
      <c r="AV216" s="14" t="s">
        <v>87</v>
      </c>
      <c r="AW216" s="14" t="s">
        <v>33</v>
      </c>
      <c r="AX216" s="14" t="s">
        <v>85</v>
      </c>
      <c r="AY216" s="265" t="s">
        <v>149</v>
      </c>
    </row>
    <row r="217" s="2" customFormat="1" ht="16.5" customHeight="1">
      <c r="A217" s="39"/>
      <c r="B217" s="40"/>
      <c r="C217" s="227" t="s">
        <v>397</v>
      </c>
      <c r="D217" s="227" t="s">
        <v>155</v>
      </c>
      <c r="E217" s="228" t="s">
        <v>929</v>
      </c>
      <c r="F217" s="229" t="s">
        <v>930</v>
      </c>
      <c r="G217" s="230" t="s">
        <v>485</v>
      </c>
      <c r="H217" s="231">
        <v>1</v>
      </c>
      <c r="I217" s="232"/>
      <c r="J217" s="233">
        <f>ROUND(I217*H217,2)</f>
        <v>0</v>
      </c>
      <c r="K217" s="229" t="s">
        <v>159</v>
      </c>
      <c r="L217" s="45"/>
      <c r="M217" s="234" t="s">
        <v>1</v>
      </c>
      <c r="N217" s="235" t="s">
        <v>42</v>
      </c>
      <c r="O217" s="92"/>
      <c r="P217" s="236">
        <f>O217*H217</f>
        <v>0</v>
      </c>
      <c r="Q217" s="236">
        <v>0.0017099999999999999</v>
      </c>
      <c r="R217" s="236">
        <f>Q217*H217</f>
        <v>0.0017099999999999999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148</v>
      </c>
      <c r="AT217" s="238" t="s">
        <v>155</v>
      </c>
      <c r="AU217" s="238" t="s">
        <v>87</v>
      </c>
      <c r="AY217" s="18" t="s">
        <v>149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148</v>
      </c>
      <c r="BM217" s="238" t="s">
        <v>931</v>
      </c>
    </row>
    <row r="218" s="2" customFormat="1">
      <c r="A218" s="39"/>
      <c r="B218" s="40"/>
      <c r="C218" s="41"/>
      <c r="D218" s="240" t="s">
        <v>162</v>
      </c>
      <c r="E218" s="41"/>
      <c r="F218" s="241" t="s">
        <v>932</v>
      </c>
      <c r="G218" s="41"/>
      <c r="H218" s="41"/>
      <c r="I218" s="242"/>
      <c r="J218" s="41"/>
      <c r="K218" s="41"/>
      <c r="L218" s="45"/>
      <c r="M218" s="243"/>
      <c r="N218" s="244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162</v>
      </c>
      <c r="AU218" s="18" t="s">
        <v>87</v>
      </c>
    </row>
    <row r="219" s="14" customFormat="1">
      <c r="A219" s="14"/>
      <c r="B219" s="255"/>
      <c r="C219" s="256"/>
      <c r="D219" s="240" t="s">
        <v>163</v>
      </c>
      <c r="E219" s="257" t="s">
        <v>1</v>
      </c>
      <c r="F219" s="258" t="s">
        <v>933</v>
      </c>
      <c r="G219" s="256"/>
      <c r="H219" s="259">
        <v>1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5" t="s">
        <v>163</v>
      </c>
      <c r="AU219" s="265" t="s">
        <v>87</v>
      </c>
      <c r="AV219" s="14" t="s">
        <v>87</v>
      </c>
      <c r="AW219" s="14" t="s">
        <v>33</v>
      </c>
      <c r="AX219" s="14" t="s">
        <v>85</v>
      </c>
      <c r="AY219" s="265" t="s">
        <v>149</v>
      </c>
    </row>
    <row r="220" s="2" customFormat="1" ht="16.5" customHeight="1">
      <c r="A220" s="39"/>
      <c r="B220" s="40"/>
      <c r="C220" s="280" t="s">
        <v>406</v>
      </c>
      <c r="D220" s="280" t="s">
        <v>398</v>
      </c>
      <c r="E220" s="281" t="s">
        <v>934</v>
      </c>
      <c r="F220" s="282" t="s">
        <v>935</v>
      </c>
      <c r="G220" s="283" t="s">
        <v>485</v>
      </c>
      <c r="H220" s="284">
        <v>1</v>
      </c>
      <c r="I220" s="285"/>
      <c r="J220" s="286">
        <f>ROUND(I220*H220,2)</f>
        <v>0</v>
      </c>
      <c r="K220" s="282" t="s">
        <v>1</v>
      </c>
      <c r="L220" s="287"/>
      <c r="M220" s="288" t="s">
        <v>1</v>
      </c>
      <c r="N220" s="289" t="s">
        <v>42</v>
      </c>
      <c r="O220" s="92"/>
      <c r="P220" s="236">
        <f>O220*H220</f>
        <v>0</v>
      </c>
      <c r="Q220" s="236">
        <v>0.0155</v>
      </c>
      <c r="R220" s="236">
        <f>Q220*H220</f>
        <v>0.0155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197</v>
      </c>
      <c r="AT220" s="238" t="s">
        <v>398</v>
      </c>
      <c r="AU220" s="238" t="s">
        <v>87</v>
      </c>
      <c r="AY220" s="18" t="s">
        <v>149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85</v>
      </c>
      <c r="BK220" s="239">
        <f>ROUND(I220*H220,2)</f>
        <v>0</v>
      </c>
      <c r="BL220" s="18" t="s">
        <v>148</v>
      </c>
      <c r="BM220" s="238" t="s">
        <v>936</v>
      </c>
    </row>
    <row r="221" s="2" customFormat="1">
      <c r="A221" s="39"/>
      <c r="B221" s="40"/>
      <c r="C221" s="41"/>
      <c r="D221" s="240" t="s">
        <v>162</v>
      </c>
      <c r="E221" s="41"/>
      <c r="F221" s="241" t="s">
        <v>935</v>
      </c>
      <c r="G221" s="41"/>
      <c r="H221" s="41"/>
      <c r="I221" s="242"/>
      <c r="J221" s="41"/>
      <c r="K221" s="41"/>
      <c r="L221" s="45"/>
      <c r="M221" s="243"/>
      <c r="N221" s="244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162</v>
      </c>
      <c r="AU221" s="18" t="s">
        <v>87</v>
      </c>
    </row>
    <row r="222" s="14" customFormat="1">
      <c r="A222" s="14"/>
      <c r="B222" s="255"/>
      <c r="C222" s="256"/>
      <c r="D222" s="240" t="s">
        <v>163</v>
      </c>
      <c r="E222" s="257" t="s">
        <v>1</v>
      </c>
      <c r="F222" s="258" t="s">
        <v>937</v>
      </c>
      <c r="G222" s="256"/>
      <c r="H222" s="259">
        <v>1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5" t="s">
        <v>163</v>
      </c>
      <c r="AU222" s="265" t="s">
        <v>87</v>
      </c>
      <c r="AV222" s="14" t="s">
        <v>87</v>
      </c>
      <c r="AW222" s="14" t="s">
        <v>33</v>
      </c>
      <c r="AX222" s="14" t="s">
        <v>85</v>
      </c>
      <c r="AY222" s="265" t="s">
        <v>149</v>
      </c>
    </row>
    <row r="223" s="2" customFormat="1" ht="16.5" customHeight="1">
      <c r="A223" s="39"/>
      <c r="B223" s="40"/>
      <c r="C223" s="227" t="s">
        <v>418</v>
      </c>
      <c r="D223" s="227" t="s">
        <v>155</v>
      </c>
      <c r="E223" s="228" t="s">
        <v>938</v>
      </c>
      <c r="F223" s="229" t="s">
        <v>939</v>
      </c>
      <c r="G223" s="230" t="s">
        <v>485</v>
      </c>
      <c r="H223" s="231">
        <v>4</v>
      </c>
      <c r="I223" s="232"/>
      <c r="J223" s="233">
        <f>ROUND(I223*H223,2)</f>
        <v>0</v>
      </c>
      <c r="K223" s="229" t="s">
        <v>159</v>
      </c>
      <c r="L223" s="45"/>
      <c r="M223" s="234" t="s">
        <v>1</v>
      </c>
      <c r="N223" s="235" t="s">
        <v>42</v>
      </c>
      <c r="O223" s="92"/>
      <c r="P223" s="236">
        <f>O223*H223</f>
        <v>0</v>
      </c>
      <c r="Q223" s="236">
        <v>0.00167</v>
      </c>
      <c r="R223" s="236">
        <f>Q223*H223</f>
        <v>0.0066800000000000002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148</v>
      </c>
      <c r="AT223" s="238" t="s">
        <v>155</v>
      </c>
      <c r="AU223" s="238" t="s">
        <v>87</v>
      </c>
      <c r="AY223" s="18" t="s">
        <v>149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148</v>
      </c>
      <c r="BM223" s="238" t="s">
        <v>940</v>
      </c>
    </row>
    <row r="224" s="2" customFormat="1">
      <c r="A224" s="39"/>
      <c r="B224" s="40"/>
      <c r="C224" s="41"/>
      <c r="D224" s="240" t="s">
        <v>162</v>
      </c>
      <c r="E224" s="41"/>
      <c r="F224" s="241" t="s">
        <v>941</v>
      </c>
      <c r="G224" s="41"/>
      <c r="H224" s="41"/>
      <c r="I224" s="242"/>
      <c r="J224" s="41"/>
      <c r="K224" s="41"/>
      <c r="L224" s="45"/>
      <c r="M224" s="243"/>
      <c r="N224" s="244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162</v>
      </c>
      <c r="AU224" s="18" t="s">
        <v>87</v>
      </c>
    </row>
    <row r="225" s="14" customFormat="1">
      <c r="A225" s="14"/>
      <c r="B225" s="255"/>
      <c r="C225" s="256"/>
      <c r="D225" s="240" t="s">
        <v>163</v>
      </c>
      <c r="E225" s="257" t="s">
        <v>1</v>
      </c>
      <c r="F225" s="258" t="s">
        <v>942</v>
      </c>
      <c r="G225" s="256"/>
      <c r="H225" s="259">
        <v>1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163</v>
      </c>
      <c r="AU225" s="265" t="s">
        <v>87</v>
      </c>
      <c r="AV225" s="14" t="s">
        <v>87</v>
      </c>
      <c r="AW225" s="14" t="s">
        <v>33</v>
      </c>
      <c r="AX225" s="14" t="s">
        <v>77</v>
      </c>
      <c r="AY225" s="265" t="s">
        <v>149</v>
      </c>
    </row>
    <row r="226" s="14" customFormat="1">
      <c r="A226" s="14"/>
      <c r="B226" s="255"/>
      <c r="C226" s="256"/>
      <c r="D226" s="240" t="s">
        <v>163</v>
      </c>
      <c r="E226" s="257" t="s">
        <v>1</v>
      </c>
      <c r="F226" s="258" t="s">
        <v>943</v>
      </c>
      <c r="G226" s="256"/>
      <c r="H226" s="259">
        <v>1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5" t="s">
        <v>163</v>
      </c>
      <c r="AU226" s="265" t="s">
        <v>87</v>
      </c>
      <c r="AV226" s="14" t="s">
        <v>87</v>
      </c>
      <c r="AW226" s="14" t="s">
        <v>33</v>
      </c>
      <c r="AX226" s="14" t="s">
        <v>77</v>
      </c>
      <c r="AY226" s="265" t="s">
        <v>149</v>
      </c>
    </row>
    <row r="227" s="14" customFormat="1">
      <c r="A227" s="14"/>
      <c r="B227" s="255"/>
      <c r="C227" s="256"/>
      <c r="D227" s="240" t="s">
        <v>163</v>
      </c>
      <c r="E227" s="257" t="s">
        <v>1</v>
      </c>
      <c r="F227" s="258" t="s">
        <v>944</v>
      </c>
      <c r="G227" s="256"/>
      <c r="H227" s="259">
        <v>1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5" t="s">
        <v>163</v>
      </c>
      <c r="AU227" s="265" t="s">
        <v>87</v>
      </c>
      <c r="AV227" s="14" t="s">
        <v>87</v>
      </c>
      <c r="AW227" s="14" t="s">
        <v>33</v>
      </c>
      <c r="AX227" s="14" t="s">
        <v>77</v>
      </c>
      <c r="AY227" s="265" t="s">
        <v>149</v>
      </c>
    </row>
    <row r="228" s="14" customFormat="1">
      <c r="A228" s="14"/>
      <c r="B228" s="255"/>
      <c r="C228" s="256"/>
      <c r="D228" s="240" t="s">
        <v>163</v>
      </c>
      <c r="E228" s="257" t="s">
        <v>1</v>
      </c>
      <c r="F228" s="258" t="s">
        <v>945</v>
      </c>
      <c r="G228" s="256"/>
      <c r="H228" s="259">
        <v>1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5" t="s">
        <v>163</v>
      </c>
      <c r="AU228" s="265" t="s">
        <v>87</v>
      </c>
      <c r="AV228" s="14" t="s">
        <v>87</v>
      </c>
      <c r="AW228" s="14" t="s">
        <v>33</v>
      </c>
      <c r="AX228" s="14" t="s">
        <v>77</v>
      </c>
      <c r="AY228" s="265" t="s">
        <v>149</v>
      </c>
    </row>
    <row r="229" s="15" customFormat="1">
      <c r="A229" s="15"/>
      <c r="B229" s="269"/>
      <c r="C229" s="270"/>
      <c r="D229" s="240" t="s">
        <v>163</v>
      </c>
      <c r="E229" s="271" t="s">
        <v>1</v>
      </c>
      <c r="F229" s="272" t="s">
        <v>290</v>
      </c>
      <c r="G229" s="270"/>
      <c r="H229" s="273">
        <v>4</v>
      </c>
      <c r="I229" s="274"/>
      <c r="J229" s="270"/>
      <c r="K229" s="270"/>
      <c r="L229" s="275"/>
      <c r="M229" s="276"/>
      <c r="N229" s="277"/>
      <c r="O229" s="277"/>
      <c r="P229" s="277"/>
      <c r="Q229" s="277"/>
      <c r="R229" s="277"/>
      <c r="S229" s="277"/>
      <c r="T229" s="27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9" t="s">
        <v>163</v>
      </c>
      <c r="AU229" s="279" t="s">
        <v>87</v>
      </c>
      <c r="AV229" s="15" t="s">
        <v>148</v>
      </c>
      <c r="AW229" s="15" t="s">
        <v>33</v>
      </c>
      <c r="AX229" s="15" t="s">
        <v>85</v>
      </c>
      <c r="AY229" s="279" t="s">
        <v>149</v>
      </c>
    </row>
    <row r="230" s="2" customFormat="1" ht="16.5" customHeight="1">
      <c r="A230" s="39"/>
      <c r="B230" s="40"/>
      <c r="C230" s="280" t="s">
        <v>427</v>
      </c>
      <c r="D230" s="280" t="s">
        <v>398</v>
      </c>
      <c r="E230" s="281" t="s">
        <v>946</v>
      </c>
      <c r="F230" s="282" t="s">
        <v>947</v>
      </c>
      <c r="G230" s="283" t="s">
        <v>485</v>
      </c>
      <c r="H230" s="284">
        <v>1</v>
      </c>
      <c r="I230" s="285"/>
      <c r="J230" s="286">
        <f>ROUND(I230*H230,2)</f>
        <v>0</v>
      </c>
      <c r="K230" s="282" t="s">
        <v>1</v>
      </c>
      <c r="L230" s="287"/>
      <c r="M230" s="288" t="s">
        <v>1</v>
      </c>
      <c r="N230" s="289" t="s">
        <v>42</v>
      </c>
      <c r="O230" s="92"/>
      <c r="P230" s="236">
        <f>O230*H230</f>
        <v>0</v>
      </c>
      <c r="Q230" s="236">
        <v>0.013400000000000001</v>
      </c>
      <c r="R230" s="236">
        <f>Q230*H230</f>
        <v>0.013400000000000001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197</v>
      </c>
      <c r="AT230" s="238" t="s">
        <v>398</v>
      </c>
      <c r="AU230" s="238" t="s">
        <v>87</v>
      </c>
      <c r="AY230" s="18" t="s">
        <v>149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85</v>
      </c>
      <c r="BK230" s="239">
        <f>ROUND(I230*H230,2)</f>
        <v>0</v>
      </c>
      <c r="BL230" s="18" t="s">
        <v>148</v>
      </c>
      <c r="BM230" s="238" t="s">
        <v>948</v>
      </c>
    </row>
    <row r="231" s="2" customFormat="1">
      <c r="A231" s="39"/>
      <c r="B231" s="40"/>
      <c r="C231" s="41"/>
      <c r="D231" s="240" t="s">
        <v>162</v>
      </c>
      <c r="E231" s="41"/>
      <c r="F231" s="241" t="s">
        <v>947</v>
      </c>
      <c r="G231" s="41"/>
      <c r="H231" s="41"/>
      <c r="I231" s="242"/>
      <c r="J231" s="41"/>
      <c r="K231" s="41"/>
      <c r="L231" s="45"/>
      <c r="M231" s="243"/>
      <c r="N231" s="244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162</v>
      </c>
      <c r="AU231" s="18" t="s">
        <v>87</v>
      </c>
    </row>
    <row r="232" s="14" customFormat="1">
      <c r="A232" s="14"/>
      <c r="B232" s="255"/>
      <c r="C232" s="256"/>
      <c r="D232" s="240" t="s">
        <v>163</v>
      </c>
      <c r="E232" s="257" t="s">
        <v>1</v>
      </c>
      <c r="F232" s="258" t="s">
        <v>949</v>
      </c>
      <c r="G232" s="256"/>
      <c r="H232" s="259">
        <v>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5" t="s">
        <v>163</v>
      </c>
      <c r="AU232" s="265" t="s">
        <v>87</v>
      </c>
      <c r="AV232" s="14" t="s">
        <v>87</v>
      </c>
      <c r="AW232" s="14" t="s">
        <v>33</v>
      </c>
      <c r="AX232" s="14" t="s">
        <v>85</v>
      </c>
      <c r="AY232" s="265" t="s">
        <v>149</v>
      </c>
    </row>
    <row r="233" s="2" customFormat="1" ht="16.5" customHeight="1">
      <c r="A233" s="39"/>
      <c r="B233" s="40"/>
      <c r="C233" s="280" t="s">
        <v>432</v>
      </c>
      <c r="D233" s="280" t="s">
        <v>398</v>
      </c>
      <c r="E233" s="281" t="s">
        <v>950</v>
      </c>
      <c r="F233" s="282" t="s">
        <v>951</v>
      </c>
      <c r="G233" s="283" t="s">
        <v>485</v>
      </c>
      <c r="H233" s="284">
        <v>1</v>
      </c>
      <c r="I233" s="285"/>
      <c r="J233" s="286">
        <f>ROUND(I233*H233,2)</f>
        <v>0</v>
      </c>
      <c r="K233" s="282" t="s">
        <v>1</v>
      </c>
      <c r="L233" s="287"/>
      <c r="M233" s="288" t="s">
        <v>1</v>
      </c>
      <c r="N233" s="289" t="s">
        <v>42</v>
      </c>
      <c r="O233" s="92"/>
      <c r="P233" s="236">
        <f>O233*H233</f>
        <v>0</v>
      </c>
      <c r="Q233" s="236">
        <v>0.0094999999999999998</v>
      </c>
      <c r="R233" s="236">
        <f>Q233*H233</f>
        <v>0.0094999999999999998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197</v>
      </c>
      <c r="AT233" s="238" t="s">
        <v>398</v>
      </c>
      <c r="AU233" s="238" t="s">
        <v>87</v>
      </c>
      <c r="AY233" s="18" t="s">
        <v>149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85</v>
      </c>
      <c r="BK233" s="239">
        <f>ROUND(I233*H233,2)</f>
        <v>0</v>
      </c>
      <c r="BL233" s="18" t="s">
        <v>148</v>
      </c>
      <c r="BM233" s="238" t="s">
        <v>952</v>
      </c>
    </row>
    <row r="234" s="2" customFormat="1">
      <c r="A234" s="39"/>
      <c r="B234" s="40"/>
      <c r="C234" s="41"/>
      <c r="D234" s="240" t="s">
        <v>162</v>
      </c>
      <c r="E234" s="41"/>
      <c r="F234" s="241" t="s">
        <v>951</v>
      </c>
      <c r="G234" s="41"/>
      <c r="H234" s="41"/>
      <c r="I234" s="242"/>
      <c r="J234" s="41"/>
      <c r="K234" s="41"/>
      <c r="L234" s="45"/>
      <c r="M234" s="243"/>
      <c r="N234" s="244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162</v>
      </c>
      <c r="AU234" s="18" t="s">
        <v>87</v>
      </c>
    </row>
    <row r="235" s="14" customFormat="1">
      <c r="A235" s="14"/>
      <c r="B235" s="255"/>
      <c r="C235" s="256"/>
      <c r="D235" s="240" t="s">
        <v>163</v>
      </c>
      <c r="E235" s="257" t="s">
        <v>1</v>
      </c>
      <c r="F235" s="258" t="s">
        <v>953</v>
      </c>
      <c r="G235" s="256"/>
      <c r="H235" s="259">
        <v>1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5" t="s">
        <v>163</v>
      </c>
      <c r="AU235" s="265" t="s">
        <v>87</v>
      </c>
      <c r="AV235" s="14" t="s">
        <v>87</v>
      </c>
      <c r="AW235" s="14" t="s">
        <v>33</v>
      </c>
      <c r="AX235" s="14" t="s">
        <v>85</v>
      </c>
      <c r="AY235" s="265" t="s">
        <v>149</v>
      </c>
    </row>
    <row r="236" s="2" customFormat="1" ht="16.5" customHeight="1">
      <c r="A236" s="39"/>
      <c r="B236" s="40"/>
      <c r="C236" s="280" t="s">
        <v>438</v>
      </c>
      <c r="D236" s="280" t="s">
        <v>398</v>
      </c>
      <c r="E236" s="281" t="s">
        <v>954</v>
      </c>
      <c r="F236" s="282" t="s">
        <v>955</v>
      </c>
      <c r="G236" s="283" t="s">
        <v>485</v>
      </c>
      <c r="H236" s="284">
        <v>1</v>
      </c>
      <c r="I236" s="285"/>
      <c r="J236" s="286">
        <f>ROUND(I236*H236,2)</f>
        <v>0</v>
      </c>
      <c r="K236" s="282" t="s">
        <v>1</v>
      </c>
      <c r="L236" s="287"/>
      <c r="M236" s="288" t="s">
        <v>1</v>
      </c>
      <c r="N236" s="289" t="s">
        <v>42</v>
      </c>
      <c r="O236" s="92"/>
      <c r="P236" s="236">
        <f>O236*H236</f>
        <v>0</v>
      </c>
      <c r="Q236" s="236">
        <v>0.0097000000000000003</v>
      </c>
      <c r="R236" s="236">
        <f>Q236*H236</f>
        <v>0.0097000000000000003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197</v>
      </c>
      <c r="AT236" s="238" t="s">
        <v>398</v>
      </c>
      <c r="AU236" s="238" t="s">
        <v>87</v>
      </c>
      <c r="AY236" s="18" t="s">
        <v>149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85</v>
      </c>
      <c r="BK236" s="239">
        <f>ROUND(I236*H236,2)</f>
        <v>0</v>
      </c>
      <c r="BL236" s="18" t="s">
        <v>148</v>
      </c>
      <c r="BM236" s="238" t="s">
        <v>956</v>
      </c>
    </row>
    <row r="237" s="2" customFormat="1">
      <c r="A237" s="39"/>
      <c r="B237" s="40"/>
      <c r="C237" s="41"/>
      <c r="D237" s="240" t="s">
        <v>162</v>
      </c>
      <c r="E237" s="41"/>
      <c r="F237" s="241" t="s">
        <v>955</v>
      </c>
      <c r="G237" s="41"/>
      <c r="H237" s="41"/>
      <c r="I237" s="242"/>
      <c r="J237" s="41"/>
      <c r="K237" s="41"/>
      <c r="L237" s="45"/>
      <c r="M237" s="243"/>
      <c r="N237" s="244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162</v>
      </c>
      <c r="AU237" s="18" t="s">
        <v>87</v>
      </c>
    </row>
    <row r="238" s="14" customFormat="1">
      <c r="A238" s="14"/>
      <c r="B238" s="255"/>
      <c r="C238" s="256"/>
      <c r="D238" s="240" t="s">
        <v>163</v>
      </c>
      <c r="E238" s="257" t="s">
        <v>1</v>
      </c>
      <c r="F238" s="258" t="s">
        <v>957</v>
      </c>
      <c r="G238" s="256"/>
      <c r="H238" s="259">
        <v>1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5" t="s">
        <v>163</v>
      </c>
      <c r="AU238" s="265" t="s">
        <v>87</v>
      </c>
      <c r="AV238" s="14" t="s">
        <v>87</v>
      </c>
      <c r="AW238" s="14" t="s">
        <v>33</v>
      </c>
      <c r="AX238" s="14" t="s">
        <v>85</v>
      </c>
      <c r="AY238" s="265" t="s">
        <v>149</v>
      </c>
    </row>
    <row r="239" s="2" customFormat="1" ht="16.5" customHeight="1">
      <c r="A239" s="39"/>
      <c r="B239" s="40"/>
      <c r="C239" s="280" t="s">
        <v>444</v>
      </c>
      <c r="D239" s="280" t="s">
        <v>398</v>
      </c>
      <c r="E239" s="281" t="s">
        <v>958</v>
      </c>
      <c r="F239" s="282" t="s">
        <v>959</v>
      </c>
      <c r="G239" s="283" t="s">
        <v>485</v>
      </c>
      <c r="H239" s="284">
        <v>1</v>
      </c>
      <c r="I239" s="285"/>
      <c r="J239" s="286">
        <f>ROUND(I239*H239,2)</f>
        <v>0</v>
      </c>
      <c r="K239" s="282" t="s">
        <v>1</v>
      </c>
      <c r="L239" s="287"/>
      <c r="M239" s="288" t="s">
        <v>1</v>
      </c>
      <c r="N239" s="289" t="s">
        <v>42</v>
      </c>
      <c r="O239" s="92"/>
      <c r="P239" s="236">
        <f>O239*H239</f>
        <v>0</v>
      </c>
      <c r="Q239" s="236">
        <v>0.0040000000000000001</v>
      </c>
      <c r="R239" s="236">
        <f>Q239*H239</f>
        <v>0.0040000000000000001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197</v>
      </c>
      <c r="AT239" s="238" t="s">
        <v>398</v>
      </c>
      <c r="AU239" s="238" t="s">
        <v>87</v>
      </c>
      <c r="AY239" s="18" t="s">
        <v>149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85</v>
      </c>
      <c r="BK239" s="239">
        <f>ROUND(I239*H239,2)</f>
        <v>0</v>
      </c>
      <c r="BL239" s="18" t="s">
        <v>148</v>
      </c>
      <c r="BM239" s="238" t="s">
        <v>960</v>
      </c>
    </row>
    <row r="240" s="2" customFormat="1">
      <c r="A240" s="39"/>
      <c r="B240" s="40"/>
      <c r="C240" s="41"/>
      <c r="D240" s="240" t="s">
        <v>162</v>
      </c>
      <c r="E240" s="41"/>
      <c r="F240" s="241" t="s">
        <v>959</v>
      </c>
      <c r="G240" s="41"/>
      <c r="H240" s="41"/>
      <c r="I240" s="242"/>
      <c r="J240" s="41"/>
      <c r="K240" s="41"/>
      <c r="L240" s="45"/>
      <c r="M240" s="243"/>
      <c r="N240" s="24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162</v>
      </c>
      <c r="AU240" s="18" t="s">
        <v>87</v>
      </c>
    </row>
    <row r="241" s="14" customFormat="1">
      <c r="A241" s="14"/>
      <c r="B241" s="255"/>
      <c r="C241" s="256"/>
      <c r="D241" s="240" t="s">
        <v>163</v>
      </c>
      <c r="E241" s="257" t="s">
        <v>1</v>
      </c>
      <c r="F241" s="258" t="s">
        <v>961</v>
      </c>
      <c r="G241" s="256"/>
      <c r="H241" s="259">
        <v>1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5" t="s">
        <v>163</v>
      </c>
      <c r="AU241" s="265" t="s">
        <v>87</v>
      </c>
      <c r="AV241" s="14" t="s">
        <v>87</v>
      </c>
      <c r="AW241" s="14" t="s">
        <v>33</v>
      </c>
      <c r="AX241" s="14" t="s">
        <v>85</v>
      </c>
      <c r="AY241" s="265" t="s">
        <v>149</v>
      </c>
    </row>
    <row r="242" s="2" customFormat="1" ht="16.5" customHeight="1">
      <c r="A242" s="39"/>
      <c r="B242" s="40"/>
      <c r="C242" s="227" t="s">
        <v>450</v>
      </c>
      <c r="D242" s="227" t="s">
        <v>155</v>
      </c>
      <c r="E242" s="228" t="s">
        <v>962</v>
      </c>
      <c r="F242" s="229" t="s">
        <v>963</v>
      </c>
      <c r="G242" s="230" t="s">
        <v>485</v>
      </c>
      <c r="H242" s="231">
        <v>2</v>
      </c>
      <c r="I242" s="232"/>
      <c r="J242" s="233">
        <f>ROUND(I242*H242,2)</f>
        <v>0</v>
      </c>
      <c r="K242" s="229" t="s">
        <v>159</v>
      </c>
      <c r="L242" s="45"/>
      <c r="M242" s="234" t="s">
        <v>1</v>
      </c>
      <c r="N242" s="235" t="s">
        <v>42</v>
      </c>
      <c r="O242" s="92"/>
      <c r="P242" s="236">
        <f>O242*H242</f>
        <v>0</v>
      </c>
      <c r="Q242" s="236">
        <v>0.0016199999999999999</v>
      </c>
      <c r="R242" s="236">
        <f>Q242*H242</f>
        <v>0.0032399999999999998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148</v>
      </c>
      <c r="AT242" s="238" t="s">
        <v>155</v>
      </c>
      <c r="AU242" s="238" t="s">
        <v>87</v>
      </c>
      <c r="AY242" s="18" t="s">
        <v>149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85</v>
      </c>
      <c r="BK242" s="239">
        <f>ROUND(I242*H242,2)</f>
        <v>0</v>
      </c>
      <c r="BL242" s="18" t="s">
        <v>148</v>
      </c>
      <c r="BM242" s="238" t="s">
        <v>964</v>
      </c>
    </row>
    <row r="243" s="2" customFormat="1">
      <c r="A243" s="39"/>
      <c r="B243" s="40"/>
      <c r="C243" s="41"/>
      <c r="D243" s="240" t="s">
        <v>162</v>
      </c>
      <c r="E243" s="41"/>
      <c r="F243" s="241" t="s">
        <v>965</v>
      </c>
      <c r="G243" s="41"/>
      <c r="H243" s="41"/>
      <c r="I243" s="242"/>
      <c r="J243" s="41"/>
      <c r="K243" s="41"/>
      <c r="L243" s="45"/>
      <c r="M243" s="243"/>
      <c r="N243" s="244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162</v>
      </c>
      <c r="AU243" s="18" t="s">
        <v>87</v>
      </c>
    </row>
    <row r="244" s="14" customFormat="1">
      <c r="A244" s="14"/>
      <c r="B244" s="255"/>
      <c r="C244" s="256"/>
      <c r="D244" s="240" t="s">
        <v>163</v>
      </c>
      <c r="E244" s="257" t="s">
        <v>1</v>
      </c>
      <c r="F244" s="258" t="s">
        <v>966</v>
      </c>
      <c r="G244" s="256"/>
      <c r="H244" s="259">
        <v>2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5" t="s">
        <v>163</v>
      </c>
      <c r="AU244" s="265" t="s">
        <v>87</v>
      </c>
      <c r="AV244" s="14" t="s">
        <v>87</v>
      </c>
      <c r="AW244" s="14" t="s">
        <v>33</v>
      </c>
      <c r="AX244" s="14" t="s">
        <v>85</v>
      </c>
      <c r="AY244" s="265" t="s">
        <v>149</v>
      </c>
    </row>
    <row r="245" s="2" customFormat="1" ht="16.5" customHeight="1">
      <c r="A245" s="39"/>
      <c r="B245" s="40"/>
      <c r="C245" s="280" t="s">
        <v>456</v>
      </c>
      <c r="D245" s="280" t="s">
        <v>398</v>
      </c>
      <c r="E245" s="281" t="s">
        <v>967</v>
      </c>
      <c r="F245" s="282" t="s">
        <v>968</v>
      </c>
      <c r="G245" s="283" t="s">
        <v>485</v>
      </c>
      <c r="H245" s="284">
        <v>2</v>
      </c>
      <c r="I245" s="285"/>
      <c r="J245" s="286">
        <f>ROUND(I245*H245,2)</f>
        <v>0</v>
      </c>
      <c r="K245" s="282" t="s">
        <v>1</v>
      </c>
      <c r="L245" s="287"/>
      <c r="M245" s="288" t="s">
        <v>1</v>
      </c>
      <c r="N245" s="289" t="s">
        <v>42</v>
      </c>
      <c r="O245" s="92"/>
      <c r="P245" s="236">
        <f>O245*H245</f>
        <v>0</v>
      </c>
      <c r="Q245" s="236">
        <v>0.01847</v>
      </c>
      <c r="R245" s="236">
        <f>Q245*H245</f>
        <v>0.036940000000000001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197</v>
      </c>
      <c r="AT245" s="238" t="s">
        <v>398</v>
      </c>
      <c r="AU245" s="238" t="s">
        <v>87</v>
      </c>
      <c r="AY245" s="18" t="s">
        <v>149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148</v>
      </c>
      <c r="BM245" s="238" t="s">
        <v>969</v>
      </c>
    </row>
    <row r="246" s="2" customFormat="1">
      <c r="A246" s="39"/>
      <c r="B246" s="40"/>
      <c r="C246" s="41"/>
      <c r="D246" s="240" t="s">
        <v>162</v>
      </c>
      <c r="E246" s="41"/>
      <c r="F246" s="241" t="s">
        <v>968</v>
      </c>
      <c r="G246" s="41"/>
      <c r="H246" s="41"/>
      <c r="I246" s="242"/>
      <c r="J246" s="41"/>
      <c r="K246" s="41"/>
      <c r="L246" s="45"/>
      <c r="M246" s="243"/>
      <c r="N246" s="244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162</v>
      </c>
      <c r="AU246" s="18" t="s">
        <v>87</v>
      </c>
    </row>
    <row r="247" s="14" customFormat="1">
      <c r="A247" s="14"/>
      <c r="B247" s="255"/>
      <c r="C247" s="256"/>
      <c r="D247" s="240" t="s">
        <v>163</v>
      </c>
      <c r="E247" s="257" t="s">
        <v>1</v>
      </c>
      <c r="F247" s="258" t="s">
        <v>970</v>
      </c>
      <c r="G247" s="256"/>
      <c r="H247" s="259">
        <v>2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5" t="s">
        <v>163</v>
      </c>
      <c r="AU247" s="265" t="s">
        <v>87</v>
      </c>
      <c r="AV247" s="14" t="s">
        <v>87</v>
      </c>
      <c r="AW247" s="14" t="s">
        <v>33</v>
      </c>
      <c r="AX247" s="14" t="s">
        <v>85</v>
      </c>
      <c r="AY247" s="265" t="s">
        <v>149</v>
      </c>
    </row>
    <row r="248" s="2" customFormat="1" ht="16.5" customHeight="1">
      <c r="A248" s="39"/>
      <c r="B248" s="40"/>
      <c r="C248" s="280" t="s">
        <v>462</v>
      </c>
      <c r="D248" s="280" t="s">
        <v>398</v>
      </c>
      <c r="E248" s="281" t="s">
        <v>971</v>
      </c>
      <c r="F248" s="282" t="s">
        <v>972</v>
      </c>
      <c r="G248" s="283" t="s">
        <v>485</v>
      </c>
      <c r="H248" s="284">
        <v>2</v>
      </c>
      <c r="I248" s="285"/>
      <c r="J248" s="286">
        <f>ROUND(I248*H248,2)</f>
        <v>0</v>
      </c>
      <c r="K248" s="282" t="s">
        <v>1</v>
      </c>
      <c r="L248" s="287"/>
      <c r="M248" s="288" t="s">
        <v>1</v>
      </c>
      <c r="N248" s="289" t="s">
        <v>42</v>
      </c>
      <c r="O248" s="92"/>
      <c r="P248" s="236">
        <f>O248*H248</f>
        <v>0</v>
      </c>
      <c r="Q248" s="236">
        <v>0.0063099999999999996</v>
      </c>
      <c r="R248" s="236">
        <f>Q248*H248</f>
        <v>0.012619999999999999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197</v>
      </c>
      <c r="AT248" s="238" t="s">
        <v>398</v>
      </c>
      <c r="AU248" s="238" t="s">
        <v>87</v>
      </c>
      <c r="AY248" s="18" t="s">
        <v>149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148</v>
      </c>
      <c r="BM248" s="238" t="s">
        <v>973</v>
      </c>
    </row>
    <row r="249" s="2" customFormat="1">
      <c r="A249" s="39"/>
      <c r="B249" s="40"/>
      <c r="C249" s="41"/>
      <c r="D249" s="240" t="s">
        <v>162</v>
      </c>
      <c r="E249" s="41"/>
      <c r="F249" s="241" t="s">
        <v>972</v>
      </c>
      <c r="G249" s="41"/>
      <c r="H249" s="41"/>
      <c r="I249" s="242"/>
      <c r="J249" s="41"/>
      <c r="K249" s="41"/>
      <c r="L249" s="45"/>
      <c r="M249" s="243"/>
      <c r="N249" s="244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162</v>
      </c>
      <c r="AU249" s="18" t="s">
        <v>87</v>
      </c>
    </row>
    <row r="250" s="14" customFormat="1">
      <c r="A250" s="14"/>
      <c r="B250" s="255"/>
      <c r="C250" s="256"/>
      <c r="D250" s="240" t="s">
        <v>163</v>
      </c>
      <c r="E250" s="257" t="s">
        <v>1</v>
      </c>
      <c r="F250" s="258" t="s">
        <v>974</v>
      </c>
      <c r="G250" s="256"/>
      <c r="H250" s="259">
        <v>2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163</v>
      </c>
      <c r="AU250" s="265" t="s">
        <v>87</v>
      </c>
      <c r="AV250" s="14" t="s">
        <v>87</v>
      </c>
      <c r="AW250" s="14" t="s">
        <v>33</v>
      </c>
      <c r="AX250" s="14" t="s">
        <v>85</v>
      </c>
      <c r="AY250" s="265" t="s">
        <v>149</v>
      </c>
    </row>
    <row r="251" s="2" customFormat="1" ht="16.5" customHeight="1">
      <c r="A251" s="39"/>
      <c r="B251" s="40"/>
      <c r="C251" s="227" t="s">
        <v>469</v>
      </c>
      <c r="D251" s="227" t="s">
        <v>155</v>
      </c>
      <c r="E251" s="228" t="s">
        <v>975</v>
      </c>
      <c r="F251" s="229" t="s">
        <v>976</v>
      </c>
      <c r="G251" s="230" t="s">
        <v>485</v>
      </c>
      <c r="H251" s="231">
        <v>1</v>
      </c>
      <c r="I251" s="232"/>
      <c r="J251" s="233">
        <f>ROUND(I251*H251,2)</f>
        <v>0</v>
      </c>
      <c r="K251" s="229" t="s">
        <v>159</v>
      </c>
      <c r="L251" s="45"/>
      <c r="M251" s="234" t="s">
        <v>1</v>
      </c>
      <c r="N251" s="235" t="s">
        <v>42</v>
      </c>
      <c r="O251" s="92"/>
      <c r="P251" s="236">
        <f>O251*H251</f>
        <v>0</v>
      </c>
      <c r="Q251" s="236">
        <v>0.0013600000000000001</v>
      </c>
      <c r="R251" s="236">
        <f>Q251*H251</f>
        <v>0.0013600000000000001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148</v>
      </c>
      <c r="AT251" s="238" t="s">
        <v>155</v>
      </c>
      <c r="AU251" s="238" t="s">
        <v>87</v>
      </c>
      <c r="AY251" s="18" t="s">
        <v>149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85</v>
      </c>
      <c r="BK251" s="239">
        <f>ROUND(I251*H251,2)</f>
        <v>0</v>
      </c>
      <c r="BL251" s="18" t="s">
        <v>148</v>
      </c>
      <c r="BM251" s="238" t="s">
        <v>977</v>
      </c>
    </row>
    <row r="252" s="2" customFormat="1">
      <c r="A252" s="39"/>
      <c r="B252" s="40"/>
      <c r="C252" s="41"/>
      <c r="D252" s="240" t="s">
        <v>162</v>
      </c>
      <c r="E252" s="41"/>
      <c r="F252" s="241" t="s">
        <v>978</v>
      </c>
      <c r="G252" s="41"/>
      <c r="H252" s="41"/>
      <c r="I252" s="242"/>
      <c r="J252" s="41"/>
      <c r="K252" s="41"/>
      <c r="L252" s="45"/>
      <c r="M252" s="243"/>
      <c r="N252" s="244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162</v>
      </c>
      <c r="AU252" s="18" t="s">
        <v>87</v>
      </c>
    </row>
    <row r="253" s="14" customFormat="1">
      <c r="A253" s="14"/>
      <c r="B253" s="255"/>
      <c r="C253" s="256"/>
      <c r="D253" s="240" t="s">
        <v>163</v>
      </c>
      <c r="E253" s="257" t="s">
        <v>1</v>
      </c>
      <c r="F253" s="258" t="s">
        <v>979</v>
      </c>
      <c r="G253" s="256"/>
      <c r="H253" s="259">
        <v>1</v>
      </c>
      <c r="I253" s="260"/>
      <c r="J253" s="256"/>
      <c r="K253" s="256"/>
      <c r="L253" s="261"/>
      <c r="M253" s="262"/>
      <c r="N253" s="263"/>
      <c r="O253" s="263"/>
      <c r="P253" s="263"/>
      <c r="Q253" s="263"/>
      <c r="R253" s="263"/>
      <c r="S253" s="263"/>
      <c r="T253" s="26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5" t="s">
        <v>163</v>
      </c>
      <c r="AU253" s="265" t="s">
        <v>87</v>
      </c>
      <c r="AV253" s="14" t="s">
        <v>87</v>
      </c>
      <c r="AW253" s="14" t="s">
        <v>33</v>
      </c>
      <c r="AX253" s="14" t="s">
        <v>85</v>
      </c>
      <c r="AY253" s="265" t="s">
        <v>149</v>
      </c>
    </row>
    <row r="254" s="2" customFormat="1" ht="16.5" customHeight="1">
      <c r="A254" s="39"/>
      <c r="B254" s="40"/>
      <c r="C254" s="280" t="s">
        <v>475</v>
      </c>
      <c r="D254" s="280" t="s">
        <v>398</v>
      </c>
      <c r="E254" s="281" t="s">
        <v>980</v>
      </c>
      <c r="F254" s="282" t="s">
        <v>981</v>
      </c>
      <c r="G254" s="283" t="s">
        <v>485</v>
      </c>
      <c r="H254" s="284">
        <v>1</v>
      </c>
      <c r="I254" s="285"/>
      <c r="J254" s="286">
        <f>ROUND(I254*H254,2)</f>
        <v>0</v>
      </c>
      <c r="K254" s="282" t="s">
        <v>1</v>
      </c>
      <c r="L254" s="287"/>
      <c r="M254" s="288" t="s">
        <v>1</v>
      </c>
      <c r="N254" s="289" t="s">
        <v>42</v>
      </c>
      <c r="O254" s="92"/>
      <c r="P254" s="236">
        <f>O254*H254</f>
        <v>0</v>
      </c>
      <c r="Q254" s="236">
        <v>0.0373</v>
      </c>
      <c r="R254" s="236">
        <f>Q254*H254</f>
        <v>0.0373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197</v>
      </c>
      <c r="AT254" s="238" t="s">
        <v>398</v>
      </c>
      <c r="AU254" s="238" t="s">
        <v>87</v>
      </c>
      <c r="AY254" s="18" t="s">
        <v>149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85</v>
      </c>
      <c r="BK254" s="239">
        <f>ROUND(I254*H254,2)</f>
        <v>0</v>
      </c>
      <c r="BL254" s="18" t="s">
        <v>148</v>
      </c>
      <c r="BM254" s="238" t="s">
        <v>982</v>
      </c>
    </row>
    <row r="255" s="2" customFormat="1">
      <c r="A255" s="39"/>
      <c r="B255" s="40"/>
      <c r="C255" s="41"/>
      <c r="D255" s="240" t="s">
        <v>162</v>
      </c>
      <c r="E255" s="41"/>
      <c r="F255" s="241" t="s">
        <v>981</v>
      </c>
      <c r="G255" s="41"/>
      <c r="H255" s="41"/>
      <c r="I255" s="242"/>
      <c r="J255" s="41"/>
      <c r="K255" s="41"/>
      <c r="L255" s="45"/>
      <c r="M255" s="243"/>
      <c r="N255" s="244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162</v>
      </c>
      <c r="AU255" s="18" t="s">
        <v>87</v>
      </c>
    </row>
    <row r="256" s="14" customFormat="1">
      <c r="A256" s="14"/>
      <c r="B256" s="255"/>
      <c r="C256" s="256"/>
      <c r="D256" s="240" t="s">
        <v>163</v>
      </c>
      <c r="E256" s="257" t="s">
        <v>1</v>
      </c>
      <c r="F256" s="258" t="s">
        <v>983</v>
      </c>
      <c r="G256" s="256"/>
      <c r="H256" s="259">
        <v>1</v>
      </c>
      <c r="I256" s="260"/>
      <c r="J256" s="256"/>
      <c r="K256" s="256"/>
      <c r="L256" s="261"/>
      <c r="M256" s="262"/>
      <c r="N256" s="263"/>
      <c r="O256" s="263"/>
      <c r="P256" s="263"/>
      <c r="Q256" s="263"/>
      <c r="R256" s="263"/>
      <c r="S256" s="263"/>
      <c r="T256" s="26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5" t="s">
        <v>163</v>
      </c>
      <c r="AU256" s="265" t="s">
        <v>87</v>
      </c>
      <c r="AV256" s="14" t="s">
        <v>87</v>
      </c>
      <c r="AW256" s="14" t="s">
        <v>33</v>
      </c>
      <c r="AX256" s="14" t="s">
        <v>85</v>
      </c>
      <c r="AY256" s="265" t="s">
        <v>149</v>
      </c>
    </row>
    <row r="257" s="2" customFormat="1" ht="16.5" customHeight="1">
      <c r="A257" s="39"/>
      <c r="B257" s="40"/>
      <c r="C257" s="227" t="s">
        <v>482</v>
      </c>
      <c r="D257" s="227" t="s">
        <v>155</v>
      </c>
      <c r="E257" s="228" t="s">
        <v>984</v>
      </c>
      <c r="F257" s="229" t="s">
        <v>985</v>
      </c>
      <c r="G257" s="230" t="s">
        <v>303</v>
      </c>
      <c r="H257" s="231">
        <v>94.079999999999998</v>
      </c>
      <c r="I257" s="232"/>
      <c r="J257" s="233">
        <f>ROUND(I257*H257,2)</f>
        <v>0</v>
      </c>
      <c r="K257" s="229" t="s">
        <v>159</v>
      </c>
      <c r="L257" s="45"/>
      <c r="M257" s="234" t="s">
        <v>1</v>
      </c>
      <c r="N257" s="235" t="s">
        <v>42</v>
      </c>
      <c r="O257" s="92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148</v>
      </c>
      <c r="AT257" s="238" t="s">
        <v>155</v>
      </c>
      <c r="AU257" s="238" t="s">
        <v>87</v>
      </c>
      <c r="AY257" s="18" t="s">
        <v>149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85</v>
      </c>
      <c r="BK257" s="239">
        <f>ROUND(I257*H257,2)</f>
        <v>0</v>
      </c>
      <c r="BL257" s="18" t="s">
        <v>148</v>
      </c>
      <c r="BM257" s="238" t="s">
        <v>986</v>
      </c>
    </row>
    <row r="258" s="2" customFormat="1">
      <c r="A258" s="39"/>
      <c r="B258" s="40"/>
      <c r="C258" s="41"/>
      <c r="D258" s="240" t="s">
        <v>162</v>
      </c>
      <c r="E258" s="41"/>
      <c r="F258" s="241" t="s">
        <v>987</v>
      </c>
      <c r="G258" s="41"/>
      <c r="H258" s="41"/>
      <c r="I258" s="242"/>
      <c r="J258" s="41"/>
      <c r="K258" s="41"/>
      <c r="L258" s="45"/>
      <c r="M258" s="243"/>
      <c r="N258" s="244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162</v>
      </c>
      <c r="AU258" s="18" t="s">
        <v>87</v>
      </c>
    </row>
    <row r="259" s="14" customFormat="1">
      <c r="A259" s="14"/>
      <c r="B259" s="255"/>
      <c r="C259" s="256"/>
      <c r="D259" s="240" t="s">
        <v>163</v>
      </c>
      <c r="E259" s="257" t="s">
        <v>1</v>
      </c>
      <c r="F259" s="258" t="s">
        <v>988</v>
      </c>
      <c r="G259" s="256"/>
      <c r="H259" s="259">
        <v>94.079999999999998</v>
      </c>
      <c r="I259" s="260"/>
      <c r="J259" s="256"/>
      <c r="K259" s="256"/>
      <c r="L259" s="261"/>
      <c r="M259" s="262"/>
      <c r="N259" s="263"/>
      <c r="O259" s="263"/>
      <c r="P259" s="263"/>
      <c r="Q259" s="263"/>
      <c r="R259" s="263"/>
      <c r="S259" s="263"/>
      <c r="T259" s="26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5" t="s">
        <v>163</v>
      </c>
      <c r="AU259" s="265" t="s">
        <v>87</v>
      </c>
      <c r="AV259" s="14" t="s">
        <v>87</v>
      </c>
      <c r="AW259" s="14" t="s">
        <v>33</v>
      </c>
      <c r="AX259" s="14" t="s">
        <v>85</v>
      </c>
      <c r="AY259" s="265" t="s">
        <v>149</v>
      </c>
    </row>
    <row r="260" s="2" customFormat="1" ht="16.5" customHeight="1">
      <c r="A260" s="39"/>
      <c r="B260" s="40"/>
      <c r="C260" s="227" t="s">
        <v>489</v>
      </c>
      <c r="D260" s="227" t="s">
        <v>155</v>
      </c>
      <c r="E260" s="228" t="s">
        <v>989</v>
      </c>
      <c r="F260" s="229" t="s">
        <v>990</v>
      </c>
      <c r="G260" s="230" t="s">
        <v>303</v>
      </c>
      <c r="H260" s="231">
        <v>94.079999999999998</v>
      </c>
      <c r="I260" s="232"/>
      <c r="J260" s="233">
        <f>ROUND(I260*H260,2)</f>
        <v>0</v>
      </c>
      <c r="K260" s="229" t="s">
        <v>159</v>
      </c>
      <c r="L260" s="45"/>
      <c r="M260" s="234" t="s">
        <v>1</v>
      </c>
      <c r="N260" s="235" t="s">
        <v>42</v>
      </c>
      <c r="O260" s="92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148</v>
      </c>
      <c r="AT260" s="238" t="s">
        <v>155</v>
      </c>
      <c r="AU260" s="238" t="s">
        <v>87</v>
      </c>
      <c r="AY260" s="18" t="s">
        <v>149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85</v>
      </c>
      <c r="BK260" s="239">
        <f>ROUND(I260*H260,2)</f>
        <v>0</v>
      </c>
      <c r="BL260" s="18" t="s">
        <v>148</v>
      </c>
      <c r="BM260" s="238" t="s">
        <v>991</v>
      </c>
    </row>
    <row r="261" s="2" customFormat="1">
      <c r="A261" s="39"/>
      <c r="B261" s="40"/>
      <c r="C261" s="41"/>
      <c r="D261" s="240" t="s">
        <v>162</v>
      </c>
      <c r="E261" s="41"/>
      <c r="F261" s="241" t="s">
        <v>990</v>
      </c>
      <c r="G261" s="41"/>
      <c r="H261" s="41"/>
      <c r="I261" s="242"/>
      <c r="J261" s="41"/>
      <c r="K261" s="41"/>
      <c r="L261" s="45"/>
      <c r="M261" s="243"/>
      <c r="N261" s="244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162</v>
      </c>
      <c r="AU261" s="18" t="s">
        <v>87</v>
      </c>
    </row>
    <row r="262" s="14" customFormat="1">
      <c r="A262" s="14"/>
      <c r="B262" s="255"/>
      <c r="C262" s="256"/>
      <c r="D262" s="240" t="s">
        <v>163</v>
      </c>
      <c r="E262" s="257" t="s">
        <v>1</v>
      </c>
      <c r="F262" s="258" t="s">
        <v>988</v>
      </c>
      <c r="G262" s="256"/>
      <c r="H262" s="259">
        <v>94.079999999999998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5" t="s">
        <v>163</v>
      </c>
      <c r="AU262" s="265" t="s">
        <v>87</v>
      </c>
      <c r="AV262" s="14" t="s">
        <v>87</v>
      </c>
      <c r="AW262" s="14" t="s">
        <v>33</v>
      </c>
      <c r="AX262" s="14" t="s">
        <v>85</v>
      </c>
      <c r="AY262" s="265" t="s">
        <v>149</v>
      </c>
    </row>
    <row r="263" s="2" customFormat="1" ht="16.5" customHeight="1">
      <c r="A263" s="39"/>
      <c r="B263" s="40"/>
      <c r="C263" s="227" t="s">
        <v>495</v>
      </c>
      <c r="D263" s="227" t="s">
        <v>155</v>
      </c>
      <c r="E263" s="228" t="s">
        <v>992</v>
      </c>
      <c r="F263" s="229" t="s">
        <v>993</v>
      </c>
      <c r="G263" s="230" t="s">
        <v>485</v>
      </c>
      <c r="H263" s="231">
        <v>1</v>
      </c>
      <c r="I263" s="232"/>
      <c r="J263" s="233">
        <f>ROUND(I263*H263,2)</f>
        <v>0</v>
      </c>
      <c r="K263" s="229" t="s">
        <v>159</v>
      </c>
      <c r="L263" s="45"/>
      <c r="M263" s="234" t="s">
        <v>1</v>
      </c>
      <c r="N263" s="235" t="s">
        <v>42</v>
      </c>
      <c r="O263" s="92"/>
      <c r="P263" s="236">
        <f>O263*H263</f>
        <v>0</v>
      </c>
      <c r="Q263" s="236">
        <v>0.45937</v>
      </c>
      <c r="R263" s="236">
        <f>Q263*H263</f>
        <v>0.45937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148</v>
      </c>
      <c r="AT263" s="238" t="s">
        <v>155</v>
      </c>
      <c r="AU263" s="238" t="s">
        <v>87</v>
      </c>
      <c r="AY263" s="18" t="s">
        <v>149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85</v>
      </c>
      <c r="BK263" s="239">
        <f>ROUND(I263*H263,2)</f>
        <v>0</v>
      </c>
      <c r="BL263" s="18" t="s">
        <v>148</v>
      </c>
      <c r="BM263" s="238" t="s">
        <v>994</v>
      </c>
    </row>
    <row r="264" s="2" customFormat="1">
      <c r="A264" s="39"/>
      <c r="B264" s="40"/>
      <c r="C264" s="41"/>
      <c r="D264" s="240" t="s">
        <v>162</v>
      </c>
      <c r="E264" s="41"/>
      <c r="F264" s="241" t="s">
        <v>995</v>
      </c>
      <c r="G264" s="41"/>
      <c r="H264" s="41"/>
      <c r="I264" s="242"/>
      <c r="J264" s="41"/>
      <c r="K264" s="41"/>
      <c r="L264" s="45"/>
      <c r="M264" s="243"/>
      <c r="N264" s="244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162</v>
      </c>
      <c r="AU264" s="18" t="s">
        <v>87</v>
      </c>
    </row>
    <row r="265" s="14" customFormat="1">
      <c r="A265" s="14"/>
      <c r="B265" s="255"/>
      <c r="C265" s="256"/>
      <c r="D265" s="240" t="s">
        <v>163</v>
      </c>
      <c r="E265" s="257" t="s">
        <v>1</v>
      </c>
      <c r="F265" s="258" t="s">
        <v>996</v>
      </c>
      <c r="G265" s="256"/>
      <c r="H265" s="259">
        <v>1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5" t="s">
        <v>163</v>
      </c>
      <c r="AU265" s="265" t="s">
        <v>87</v>
      </c>
      <c r="AV265" s="14" t="s">
        <v>87</v>
      </c>
      <c r="AW265" s="14" t="s">
        <v>33</v>
      </c>
      <c r="AX265" s="14" t="s">
        <v>85</v>
      </c>
      <c r="AY265" s="265" t="s">
        <v>149</v>
      </c>
    </row>
    <row r="266" s="2" customFormat="1" ht="16.5" customHeight="1">
      <c r="A266" s="39"/>
      <c r="B266" s="40"/>
      <c r="C266" s="227" t="s">
        <v>503</v>
      </c>
      <c r="D266" s="227" t="s">
        <v>155</v>
      </c>
      <c r="E266" s="228" t="s">
        <v>997</v>
      </c>
      <c r="F266" s="229" t="s">
        <v>998</v>
      </c>
      <c r="G266" s="230" t="s">
        <v>485</v>
      </c>
      <c r="H266" s="231">
        <v>2</v>
      </c>
      <c r="I266" s="232"/>
      <c r="J266" s="233">
        <f>ROUND(I266*H266,2)</f>
        <v>0</v>
      </c>
      <c r="K266" s="229" t="s">
        <v>159</v>
      </c>
      <c r="L266" s="45"/>
      <c r="M266" s="234" t="s">
        <v>1</v>
      </c>
      <c r="N266" s="235" t="s">
        <v>42</v>
      </c>
      <c r="O266" s="92"/>
      <c r="P266" s="236">
        <f>O266*H266</f>
        <v>0</v>
      </c>
      <c r="Q266" s="236">
        <v>0.040000000000000001</v>
      </c>
      <c r="R266" s="236">
        <f>Q266*H266</f>
        <v>0.080000000000000002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148</v>
      </c>
      <c r="AT266" s="238" t="s">
        <v>155</v>
      </c>
      <c r="AU266" s="238" t="s">
        <v>87</v>
      </c>
      <c r="AY266" s="18" t="s">
        <v>149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85</v>
      </c>
      <c r="BK266" s="239">
        <f>ROUND(I266*H266,2)</f>
        <v>0</v>
      </c>
      <c r="BL266" s="18" t="s">
        <v>148</v>
      </c>
      <c r="BM266" s="238" t="s">
        <v>999</v>
      </c>
    </row>
    <row r="267" s="2" customFormat="1">
      <c r="A267" s="39"/>
      <c r="B267" s="40"/>
      <c r="C267" s="41"/>
      <c r="D267" s="240" t="s">
        <v>162</v>
      </c>
      <c r="E267" s="41"/>
      <c r="F267" s="241" t="s">
        <v>1000</v>
      </c>
      <c r="G267" s="41"/>
      <c r="H267" s="41"/>
      <c r="I267" s="242"/>
      <c r="J267" s="41"/>
      <c r="K267" s="41"/>
      <c r="L267" s="45"/>
      <c r="M267" s="243"/>
      <c r="N267" s="244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162</v>
      </c>
      <c r="AU267" s="18" t="s">
        <v>87</v>
      </c>
    </row>
    <row r="268" s="14" customFormat="1">
      <c r="A268" s="14"/>
      <c r="B268" s="255"/>
      <c r="C268" s="256"/>
      <c r="D268" s="240" t="s">
        <v>163</v>
      </c>
      <c r="E268" s="257" t="s">
        <v>1</v>
      </c>
      <c r="F268" s="258" t="s">
        <v>1001</v>
      </c>
      <c r="G268" s="256"/>
      <c r="H268" s="259">
        <v>2</v>
      </c>
      <c r="I268" s="260"/>
      <c r="J268" s="256"/>
      <c r="K268" s="256"/>
      <c r="L268" s="261"/>
      <c r="M268" s="262"/>
      <c r="N268" s="263"/>
      <c r="O268" s="263"/>
      <c r="P268" s="263"/>
      <c r="Q268" s="263"/>
      <c r="R268" s="263"/>
      <c r="S268" s="263"/>
      <c r="T268" s="26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5" t="s">
        <v>163</v>
      </c>
      <c r="AU268" s="265" t="s">
        <v>87</v>
      </c>
      <c r="AV268" s="14" t="s">
        <v>87</v>
      </c>
      <c r="AW268" s="14" t="s">
        <v>33</v>
      </c>
      <c r="AX268" s="14" t="s">
        <v>85</v>
      </c>
      <c r="AY268" s="265" t="s">
        <v>149</v>
      </c>
    </row>
    <row r="269" s="2" customFormat="1" ht="16.5" customHeight="1">
      <c r="A269" s="39"/>
      <c r="B269" s="40"/>
      <c r="C269" s="280" t="s">
        <v>511</v>
      </c>
      <c r="D269" s="280" t="s">
        <v>398</v>
      </c>
      <c r="E269" s="281" t="s">
        <v>1002</v>
      </c>
      <c r="F269" s="282" t="s">
        <v>1003</v>
      </c>
      <c r="G269" s="283" t="s">
        <v>485</v>
      </c>
      <c r="H269" s="284">
        <v>2</v>
      </c>
      <c r="I269" s="285"/>
      <c r="J269" s="286">
        <f>ROUND(I269*H269,2)</f>
        <v>0</v>
      </c>
      <c r="K269" s="282" t="s">
        <v>159</v>
      </c>
      <c r="L269" s="287"/>
      <c r="M269" s="288" t="s">
        <v>1</v>
      </c>
      <c r="N269" s="289" t="s">
        <v>42</v>
      </c>
      <c r="O269" s="92"/>
      <c r="P269" s="236">
        <f>O269*H269</f>
        <v>0</v>
      </c>
      <c r="Q269" s="236">
        <v>0.013299999999999999</v>
      </c>
      <c r="R269" s="236">
        <f>Q269*H269</f>
        <v>0.026599999999999999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197</v>
      </c>
      <c r="AT269" s="238" t="s">
        <v>398</v>
      </c>
      <c r="AU269" s="238" t="s">
        <v>87</v>
      </c>
      <c r="AY269" s="18" t="s">
        <v>149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85</v>
      </c>
      <c r="BK269" s="239">
        <f>ROUND(I269*H269,2)</f>
        <v>0</v>
      </c>
      <c r="BL269" s="18" t="s">
        <v>148</v>
      </c>
      <c r="BM269" s="238" t="s">
        <v>1004</v>
      </c>
    </row>
    <row r="270" s="2" customFormat="1">
      <c r="A270" s="39"/>
      <c r="B270" s="40"/>
      <c r="C270" s="41"/>
      <c r="D270" s="240" t="s">
        <v>162</v>
      </c>
      <c r="E270" s="41"/>
      <c r="F270" s="241" t="s">
        <v>1003</v>
      </c>
      <c r="G270" s="41"/>
      <c r="H270" s="41"/>
      <c r="I270" s="242"/>
      <c r="J270" s="41"/>
      <c r="K270" s="41"/>
      <c r="L270" s="45"/>
      <c r="M270" s="243"/>
      <c r="N270" s="244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162</v>
      </c>
      <c r="AU270" s="18" t="s">
        <v>87</v>
      </c>
    </row>
    <row r="271" s="14" customFormat="1">
      <c r="A271" s="14"/>
      <c r="B271" s="255"/>
      <c r="C271" s="256"/>
      <c r="D271" s="240" t="s">
        <v>163</v>
      </c>
      <c r="E271" s="257" t="s">
        <v>1</v>
      </c>
      <c r="F271" s="258" t="s">
        <v>1005</v>
      </c>
      <c r="G271" s="256"/>
      <c r="H271" s="259">
        <v>2</v>
      </c>
      <c r="I271" s="260"/>
      <c r="J271" s="256"/>
      <c r="K271" s="256"/>
      <c r="L271" s="261"/>
      <c r="M271" s="262"/>
      <c r="N271" s="263"/>
      <c r="O271" s="263"/>
      <c r="P271" s="263"/>
      <c r="Q271" s="263"/>
      <c r="R271" s="263"/>
      <c r="S271" s="263"/>
      <c r="T271" s="26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5" t="s">
        <v>163</v>
      </c>
      <c r="AU271" s="265" t="s">
        <v>87</v>
      </c>
      <c r="AV271" s="14" t="s">
        <v>87</v>
      </c>
      <c r="AW271" s="14" t="s">
        <v>33</v>
      </c>
      <c r="AX271" s="14" t="s">
        <v>85</v>
      </c>
      <c r="AY271" s="265" t="s">
        <v>149</v>
      </c>
    </row>
    <row r="272" s="2" customFormat="1" ht="16.5" customHeight="1">
      <c r="A272" s="39"/>
      <c r="B272" s="40"/>
      <c r="C272" s="280" t="s">
        <v>519</v>
      </c>
      <c r="D272" s="280" t="s">
        <v>398</v>
      </c>
      <c r="E272" s="281" t="s">
        <v>1006</v>
      </c>
      <c r="F272" s="282" t="s">
        <v>1007</v>
      </c>
      <c r="G272" s="283" t="s">
        <v>1</v>
      </c>
      <c r="H272" s="284">
        <v>2</v>
      </c>
      <c r="I272" s="285"/>
      <c r="J272" s="286">
        <f>ROUND(I272*H272,2)</f>
        <v>0</v>
      </c>
      <c r="K272" s="282" t="s">
        <v>1</v>
      </c>
      <c r="L272" s="287"/>
      <c r="M272" s="288" t="s">
        <v>1</v>
      </c>
      <c r="N272" s="289" t="s">
        <v>42</v>
      </c>
      <c r="O272" s="92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197</v>
      </c>
      <c r="AT272" s="238" t="s">
        <v>398</v>
      </c>
      <c r="AU272" s="238" t="s">
        <v>87</v>
      </c>
      <c r="AY272" s="18" t="s">
        <v>149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85</v>
      </c>
      <c r="BK272" s="239">
        <f>ROUND(I272*H272,2)</f>
        <v>0</v>
      </c>
      <c r="BL272" s="18" t="s">
        <v>148</v>
      </c>
      <c r="BM272" s="238" t="s">
        <v>1008</v>
      </c>
    </row>
    <row r="273" s="2" customFormat="1">
      <c r="A273" s="39"/>
      <c r="B273" s="40"/>
      <c r="C273" s="41"/>
      <c r="D273" s="240" t="s">
        <v>162</v>
      </c>
      <c r="E273" s="41"/>
      <c r="F273" s="241" t="s">
        <v>1007</v>
      </c>
      <c r="G273" s="41"/>
      <c r="H273" s="41"/>
      <c r="I273" s="242"/>
      <c r="J273" s="41"/>
      <c r="K273" s="41"/>
      <c r="L273" s="45"/>
      <c r="M273" s="243"/>
      <c r="N273" s="244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162</v>
      </c>
      <c r="AU273" s="18" t="s">
        <v>87</v>
      </c>
    </row>
    <row r="274" s="14" customFormat="1">
      <c r="A274" s="14"/>
      <c r="B274" s="255"/>
      <c r="C274" s="256"/>
      <c r="D274" s="240" t="s">
        <v>163</v>
      </c>
      <c r="E274" s="257" t="s">
        <v>1</v>
      </c>
      <c r="F274" s="258" t="s">
        <v>1005</v>
      </c>
      <c r="G274" s="256"/>
      <c r="H274" s="259">
        <v>2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5" t="s">
        <v>163</v>
      </c>
      <c r="AU274" s="265" t="s">
        <v>87</v>
      </c>
      <c r="AV274" s="14" t="s">
        <v>87</v>
      </c>
      <c r="AW274" s="14" t="s">
        <v>33</v>
      </c>
      <c r="AX274" s="14" t="s">
        <v>85</v>
      </c>
      <c r="AY274" s="265" t="s">
        <v>149</v>
      </c>
    </row>
    <row r="275" s="2" customFormat="1" ht="16.5" customHeight="1">
      <c r="A275" s="39"/>
      <c r="B275" s="40"/>
      <c r="C275" s="227" t="s">
        <v>526</v>
      </c>
      <c r="D275" s="227" t="s">
        <v>155</v>
      </c>
      <c r="E275" s="228" t="s">
        <v>1009</v>
      </c>
      <c r="F275" s="229" t="s">
        <v>1010</v>
      </c>
      <c r="G275" s="230" t="s">
        <v>485</v>
      </c>
      <c r="H275" s="231">
        <v>1</v>
      </c>
      <c r="I275" s="232"/>
      <c r="J275" s="233">
        <f>ROUND(I275*H275,2)</f>
        <v>0</v>
      </c>
      <c r="K275" s="229" t="s">
        <v>159</v>
      </c>
      <c r="L275" s="45"/>
      <c r="M275" s="234" t="s">
        <v>1</v>
      </c>
      <c r="N275" s="235" t="s">
        <v>42</v>
      </c>
      <c r="O275" s="92"/>
      <c r="P275" s="236">
        <f>O275*H275</f>
        <v>0</v>
      </c>
      <c r="Q275" s="236">
        <v>0.050000000000000003</v>
      </c>
      <c r="R275" s="236">
        <f>Q275*H275</f>
        <v>0.050000000000000003</v>
      </c>
      <c r="S275" s="236">
        <v>0</v>
      </c>
      <c r="T275" s="23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8" t="s">
        <v>148</v>
      </c>
      <c r="AT275" s="238" t="s">
        <v>155</v>
      </c>
      <c r="AU275" s="238" t="s">
        <v>87</v>
      </c>
      <c r="AY275" s="18" t="s">
        <v>149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8" t="s">
        <v>85</v>
      </c>
      <c r="BK275" s="239">
        <f>ROUND(I275*H275,2)</f>
        <v>0</v>
      </c>
      <c r="BL275" s="18" t="s">
        <v>148</v>
      </c>
      <c r="BM275" s="238" t="s">
        <v>1011</v>
      </c>
    </row>
    <row r="276" s="2" customFormat="1">
      <c r="A276" s="39"/>
      <c r="B276" s="40"/>
      <c r="C276" s="41"/>
      <c r="D276" s="240" t="s">
        <v>162</v>
      </c>
      <c r="E276" s="41"/>
      <c r="F276" s="241" t="s">
        <v>1012</v>
      </c>
      <c r="G276" s="41"/>
      <c r="H276" s="41"/>
      <c r="I276" s="242"/>
      <c r="J276" s="41"/>
      <c r="K276" s="41"/>
      <c r="L276" s="45"/>
      <c r="M276" s="243"/>
      <c r="N276" s="244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162</v>
      </c>
      <c r="AU276" s="18" t="s">
        <v>87</v>
      </c>
    </row>
    <row r="277" s="14" customFormat="1">
      <c r="A277" s="14"/>
      <c r="B277" s="255"/>
      <c r="C277" s="256"/>
      <c r="D277" s="240" t="s">
        <v>163</v>
      </c>
      <c r="E277" s="257" t="s">
        <v>1</v>
      </c>
      <c r="F277" s="258" t="s">
        <v>1013</v>
      </c>
      <c r="G277" s="256"/>
      <c r="H277" s="259">
        <v>1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5" t="s">
        <v>163</v>
      </c>
      <c r="AU277" s="265" t="s">
        <v>87</v>
      </c>
      <c r="AV277" s="14" t="s">
        <v>87</v>
      </c>
      <c r="AW277" s="14" t="s">
        <v>33</v>
      </c>
      <c r="AX277" s="14" t="s">
        <v>85</v>
      </c>
      <c r="AY277" s="265" t="s">
        <v>149</v>
      </c>
    </row>
    <row r="278" s="2" customFormat="1" ht="16.5" customHeight="1">
      <c r="A278" s="39"/>
      <c r="B278" s="40"/>
      <c r="C278" s="280" t="s">
        <v>533</v>
      </c>
      <c r="D278" s="280" t="s">
        <v>398</v>
      </c>
      <c r="E278" s="281" t="s">
        <v>1014</v>
      </c>
      <c r="F278" s="282" t="s">
        <v>1015</v>
      </c>
      <c r="G278" s="283" t="s">
        <v>485</v>
      </c>
      <c r="H278" s="284">
        <v>1</v>
      </c>
      <c r="I278" s="285"/>
      <c r="J278" s="286">
        <f>ROUND(I278*H278,2)</f>
        <v>0</v>
      </c>
      <c r="K278" s="282" t="s">
        <v>159</v>
      </c>
      <c r="L278" s="287"/>
      <c r="M278" s="288" t="s">
        <v>1</v>
      </c>
      <c r="N278" s="289" t="s">
        <v>42</v>
      </c>
      <c r="O278" s="92"/>
      <c r="P278" s="236">
        <f>O278*H278</f>
        <v>0</v>
      </c>
      <c r="Q278" s="236">
        <v>0.029499999999999998</v>
      </c>
      <c r="R278" s="236">
        <f>Q278*H278</f>
        <v>0.029499999999999998</v>
      </c>
      <c r="S278" s="236">
        <v>0</v>
      </c>
      <c r="T278" s="23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8" t="s">
        <v>197</v>
      </c>
      <c r="AT278" s="238" t="s">
        <v>398</v>
      </c>
      <c r="AU278" s="238" t="s">
        <v>87</v>
      </c>
      <c r="AY278" s="18" t="s">
        <v>149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8" t="s">
        <v>85</v>
      </c>
      <c r="BK278" s="239">
        <f>ROUND(I278*H278,2)</f>
        <v>0</v>
      </c>
      <c r="BL278" s="18" t="s">
        <v>148</v>
      </c>
      <c r="BM278" s="238" t="s">
        <v>1016</v>
      </c>
    </row>
    <row r="279" s="2" customFormat="1">
      <c r="A279" s="39"/>
      <c r="B279" s="40"/>
      <c r="C279" s="41"/>
      <c r="D279" s="240" t="s">
        <v>162</v>
      </c>
      <c r="E279" s="41"/>
      <c r="F279" s="241" t="s">
        <v>1015</v>
      </c>
      <c r="G279" s="41"/>
      <c r="H279" s="41"/>
      <c r="I279" s="242"/>
      <c r="J279" s="41"/>
      <c r="K279" s="41"/>
      <c r="L279" s="45"/>
      <c r="M279" s="243"/>
      <c r="N279" s="244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162</v>
      </c>
      <c r="AU279" s="18" t="s">
        <v>87</v>
      </c>
    </row>
    <row r="280" s="14" customFormat="1">
      <c r="A280" s="14"/>
      <c r="B280" s="255"/>
      <c r="C280" s="256"/>
      <c r="D280" s="240" t="s">
        <v>163</v>
      </c>
      <c r="E280" s="257" t="s">
        <v>1</v>
      </c>
      <c r="F280" s="258" t="s">
        <v>1017</v>
      </c>
      <c r="G280" s="256"/>
      <c r="H280" s="259">
        <v>1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5" t="s">
        <v>163</v>
      </c>
      <c r="AU280" s="265" t="s">
        <v>87</v>
      </c>
      <c r="AV280" s="14" t="s">
        <v>87</v>
      </c>
      <c r="AW280" s="14" t="s">
        <v>33</v>
      </c>
      <c r="AX280" s="14" t="s">
        <v>85</v>
      </c>
      <c r="AY280" s="265" t="s">
        <v>149</v>
      </c>
    </row>
    <row r="281" s="2" customFormat="1" ht="16.5" customHeight="1">
      <c r="A281" s="39"/>
      <c r="B281" s="40"/>
      <c r="C281" s="280" t="s">
        <v>539</v>
      </c>
      <c r="D281" s="280" t="s">
        <v>398</v>
      </c>
      <c r="E281" s="281" t="s">
        <v>1018</v>
      </c>
      <c r="F281" s="282" t="s">
        <v>1019</v>
      </c>
      <c r="G281" s="283" t="s">
        <v>485</v>
      </c>
      <c r="H281" s="284">
        <v>1</v>
      </c>
      <c r="I281" s="285"/>
      <c r="J281" s="286">
        <f>ROUND(I281*H281,2)</f>
        <v>0</v>
      </c>
      <c r="K281" s="282" t="s">
        <v>1</v>
      </c>
      <c r="L281" s="287"/>
      <c r="M281" s="288" t="s">
        <v>1</v>
      </c>
      <c r="N281" s="289" t="s">
        <v>42</v>
      </c>
      <c r="O281" s="92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197</v>
      </c>
      <c r="AT281" s="238" t="s">
        <v>398</v>
      </c>
      <c r="AU281" s="238" t="s">
        <v>87</v>
      </c>
      <c r="AY281" s="18" t="s">
        <v>149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85</v>
      </c>
      <c r="BK281" s="239">
        <f>ROUND(I281*H281,2)</f>
        <v>0</v>
      </c>
      <c r="BL281" s="18" t="s">
        <v>148</v>
      </c>
      <c r="BM281" s="238" t="s">
        <v>1020</v>
      </c>
    </row>
    <row r="282" s="2" customFormat="1">
      <c r="A282" s="39"/>
      <c r="B282" s="40"/>
      <c r="C282" s="41"/>
      <c r="D282" s="240" t="s">
        <v>162</v>
      </c>
      <c r="E282" s="41"/>
      <c r="F282" s="241" t="s">
        <v>1019</v>
      </c>
      <c r="G282" s="41"/>
      <c r="H282" s="41"/>
      <c r="I282" s="242"/>
      <c r="J282" s="41"/>
      <c r="K282" s="41"/>
      <c r="L282" s="45"/>
      <c r="M282" s="243"/>
      <c r="N282" s="244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162</v>
      </c>
      <c r="AU282" s="18" t="s">
        <v>87</v>
      </c>
    </row>
    <row r="283" s="14" customFormat="1">
      <c r="A283" s="14"/>
      <c r="B283" s="255"/>
      <c r="C283" s="256"/>
      <c r="D283" s="240" t="s">
        <v>163</v>
      </c>
      <c r="E283" s="257" t="s">
        <v>1</v>
      </c>
      <c r="F283" s="258" t="s">
        <v>1017</v>
      </c>
      <c r="G283" s="256"/>
      <c r="H283" s="259">
        <v>1</v>
      </c>
      <c r="I283" s="260"/>
      <c r="J283" s="256"/>
      <c r="K283" s="256"/>
      <c r="L283" s="261"/>
      <c r="M283" s="262"/>
      <c r="N283" s="263"/>
      <c r="O283" s="263"/>
      <c r="P283" s="263"/>
      <c r="Q283" s="263"/>
      <c r="R283" s="263"/>
      <c r="S283" s="263"/>
      <c r="T283" s="26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5" t="s">
        <v>163</v>
      </c>
      <c r="AU283" s="265" t="s">
        <v>87</v>
      </c>
      <c r="AV283" s="14" t="s">
        <v>87</v>
      </c>
      <c r="AW283" s="14" t="s">
        <v>33</v>
      </c>
      <c r="AX283" s="14" t="s">
        <v>85</v>
      </c>
      <c r="AY283" s="265" t="s">
        <v>149</v>
      </c>
    </row>
    <row r="284" s="2" customFormat="1" ht="16.5" customHeight="1">
      <c r="A284" s="39"/>
      <c r="B284" s="40"/>
      <c r="C284" s="227" t="s">
        <v>547</v>
      </c>
      <c r="D284" s="227" t="s">
        <v>155</v>
      </c>
      <c r="E284" s="228" t="s">
        <v>1021</v>
      </c>
      <c r="F284" s="229" t="s">
        <v>1022</v>
      </c>
      <c r="G284" s="230" t="s">
        <v>485</v>
      </c>
      <c r="H284" s="231">
        <v>1</v>
      </c>
      <c r="I284" s="232"/>
      <c r="J284" s="233">
        <f>ROUND(I284*H284,2)</f>
        <v>0</v>
      </c>
      <c r="K284" s="229" t="s">
        <v>159</v>
      </c>
      <c r="L284" s="45"/>
      <c r="M284" s="234" t="s">
        <v>1</v>
      </c>
      <c r="N284" s="235" t="s">
        <v>42</v>
      </c>
      <c r="O284" s="92"/>
      <c r="P284" s="236">
        <f>O284*H284</f>
        <v>0</v>
      </c>
      <c r="Q284" s="236">
        <v>0.00016000000000000001</v>
      </c>
      <c r="R284" s="236">
        <f>Q284*H284</f>
        <v>0.00016000000000000001</v>
      </c>
      <c r="S284" s="236">
        <v>0</v>
      </c>
      <c r="T284" s="23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8" t="s">
        <v>148</v>
      </c>
      <c r="AT284" s="238" t="s">
        <v>155</v>
      </c>
      <c r="AU284" s="238" t="s">
        <v>87</v>
      </c>
      <c r="AY284" s="18" t="s">
        <v>149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8" t="s">
        <v>85</v>
      </c>
      <c r="BK284" s="239">
        <f>ROUND(I284*H284,2)</f>
        <v>0</v>
      </c>
      <c r="BL284" s="18" t="s">
        <v>148</v>
      </c>
      <c r="BM284" s="238" t="s">
        <v>1023</v>
      </c>
    </row>
    <row r="285" s="2" customFormat="1">
      <c r="A285" s="39"/>
      <c r="B285" s="40"/>
      <c r="C285" s="41"/>
      <c r="D285" s="240" t="s">
        <v>162</v>
      </c>
      <c r="E285" s="41"/>
      <c r="F285" s="241" t="s">
        <v>1024</v>
      </c>
      <c r="G285" s="41"/>
      <c r="H285" s="41"/>
      <c r="I285" s="242"/>
      <c r="J285" s="41"/>
      <c r="K285" s="41"/>
      <c r="L285" s="45"/>
      <c r="M285" s="243"/>
      <c r="N285" s="244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162</v>
      </c>
      <c r="AU285" s="18" t="s">
        <v>87</v>
      </c>
    </row>
    <row r="286" s="13" customFormat="1">
      <c r="A286" s="13"/>
      <c r="B286" s="245"/>
      <c r="C286" s="246"/>
      <c r="D286" s="240" t="s">
        <v>163</v>
      </c>
      <c r="E286" s="247" t="s">
        <v>1</v>
      </c>
      <c r="F286" s="248" t="s">
        <v>1025</v>
      </c>
      <c r="G286" s="246"/>
      <c r="H286" s="247" t="s">
        <v>1</v>
      </c>
      <c r="I286" s="249"/>
      <c r="J286" s="246"/>
      <c r="K286" s="246"/>
      <c r="L286" s="250"/>
      <c r="M286" s="251"/>
      <c r="N286" s="252"/>
      <c r="O286" s="252"/>
      <c r="P286" s="252"/>
      <c r="Q286" s="252"/>
      <c r="R286" s="252"/>
      <c r="S286" s="252"/>
      <c r="T286" s="25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4" t="s">
        <v>163</v>
      </c>
      <c r="AU286" s="254" t="s">
        <v>87</v>
      </c>
      <c r="AV286" s="13" t="s">
        <v>85</v>
      </c>
      <c r="AW286" s="13" t="s">
        <v>33</v>
      </c>
      <c r="AX286" s="13" t="s">
        <v>77</v>
      </c>
      <c r="AY286" s="254" t="s">
        <v>149</v>
      </c>
    </row>
    <row r="287" s="14" customFormat="1">
      <c r="A287" s="14"/>
      <c r="B287" s="255"/>
      <c r="C287" s="256"/>
      <c r="D287" s="240" t="s">
        <v>163</v>
      </c>
      <c r="E287" s="257" t="s">
        <v>1</v>
      </c>
      <c r="F287" s="258" t="s">
        <v>1026</v>
      </c>
      <c r="G287" s="256"/>
      <c r="H287" s="259">
        <v>1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5" t="s">
        <v>163</v>
      </c>
      <c r="AU287" s="265" t="s">
        <v>87</v>
      </c>
      <c r="AV287" s="14" t="s">
        <v>87</v>
      </c>
      <c r="AW287" s="14" t="s">
        <v>33</v>
      </c>
      <c r="AX287" s="14" t="s">
        <v>85</v>
      </c>
      <c r="AY287" s="265" t="s">
        <v>149</v>
      </c>
    </row>
    <row r="288" s="2" customFormat="1" ht="16.5" customHeight="1">
      <c r="A288" s="39"/>
      <c r="B288" s="40"/>
      <c r="C288" s="227" t="s">
        <v>555</v>
      </c>
      <c r="D288" s="227" t="s">
        <v>155</v>
      </c>
      <c r="E288" s="228" t="s">
        <v>1027</v>
      </c>
      <c r="F288" s="229" t="s">
        <v>1028</v>
      </c>
      <c r="G288" s="230" t="s">
        <v>303</v>
      </c>
      <c r="H288" s="231">
        <v>97.079999999999998</v>
      </c>
      <c r="I288" s="232"/>
      <c r="J288" s="233">
        <f>ROUND(I288*H288,2)</f>
        <v>0</v>
      </c>
      <c r="K288" s="229" t="s">
        <v>159</v>
      </c>
      <c r="L288" s="45"/>
      <c r="M288" s="234" t="s">
        <v>1</v>
      </c>
      <c r="N288" s="235" t="s">
        <v>42</v>
      </c>
      <c r="O288" s="92"/>
      <c r="P288" s="236">
        <f>O288*H288</f>
        <v>0</v>
      </c>
      <c r="Q288" s="236">
        <v>0.00019000000000000001</v>
      </c>
      <c r="R288" s="236">
        <f>Q288*H288</f>
        <v>0.018445200000000002</v>
      </c>
      <c r="S288" s="236">
        <v>0</v>
      </c>
      <c r="T288" s="23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8" t="s">
        <v>148</v>
      </c>
      <c r="AT288" s="238" t="s">
        <v>155</v>
      </c>
      <c r="AU288" s="238" t="s">
        <v>87</v>
      </c>
      <c r="AY288" s="18" t="s">
        <v>149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8" t="s">
        <v>85</v>
      </c>
      <c r="BK288" s="239">
        <f>ROUND(I288*H288,2)</f>
        <v>0</v>
      </c>
      <c r="BL288" s="18" t="s">
        <v>148</v>
      </c>
      <c r="BM288" s="238" t="s">
        <v>1029</v>
      </c>
    </row>
    <row r="289" s="2" customFormat="1">
      <c r="A289" s="39"/>
      <c r="B289" s="40"/>
      <c r="C289" s="41"/>
      <c r="D289" s="240" t="s">
        <v>162</v>
      </c>
      <c r="E289" s="41"/>
      <c r="F289" s="241" t="s">
        <v>1030</v>
      </c>
      <c r="G289" s="41"/>
      <c r="H289" s="41"/>
      <c r="I289" s="242"/>
      <c r="J289" s="41"/>
      <c r="K289" s="41"/>
      <c r="L289" s="45"/>
      <c r="M289" s="243"/>
      <c r="N289" s="244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162</v>
      </c>
      <c r="AU289" s="18" t="s">
        <v>87</v>
      </c>
    </row>
    <row r="290" s="14" customFormat="1">
      <c r="A290" s="14"/>
      <c r="B290" s="255"/>
      <c r="C290" s="256"/>
      <c r="D290" s="240" t="s">
        <v>163</v>
      </c>
      <c r="E290" s="257" t="s">
        <v>1</v>
      </c>
      <c r="F290" s="258" t="s">
        <v>1031</v>
      </c>
      <c r="G290" s="256"/>
      <c r="H290" s="259">
        <v>94.079999999999998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5" t="s">
        <v>163</v>
      </c>
      <c r="AU290" s="265" t="s">
        <v>87</v>
      </c>
      <c r="AV290" s="14" t="s">
        <v>87</v>
      </c>
      <c r="AW290" s="14" t="s">
        <v>33</v>
      </c>
      <c r="AX290" s="14" t="s">
        <v>77</v>
      </c>
      <c r="AY290" s="265" t="s">
        <v>149</v>
      </c>
    </row>
    <row r="291" s="14" customFormat="1">
      <c r="A291" s="14"/>
      <c r="B291" s="255"/>
      <c r="C291" s="256"/>
      <c r="D291" s="240" t="s">
        <v>163</v>
      </c>
      <c r="E291" s="257" t="s">
        <v>1</v>
      </c>
      <c r="F291" s="258" t="s">
        <v>1032</v>
      </c>
      <c r="G291" s="256"/>
      <c r="H291" s="259">
        <v>3</v>
      </c>
      <c r="I291" s="260"/>
      <c r="J291" s="256"/>
      <c r="K291" s="256"/>
      <c r="L291" s="261"/>
      <c r="M291" s="262"/>
      <c r="N291" s="263"/>
      <c r="O291" s="263"/>
      <c r="P291" s="263"/>
      <c r="Q291" s="263"/>
      <c r="R291" s="263"/>
      <c r="S291" s="263"/>
      <c r="T291" s="26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5" t="s">
        <v>163</v>
      </c>
      <c r="AU291" s="265" t="s">
        <v>87</v>
      </c>
      <c r="AV291" s="14" t="s">
        <v>87</v>
      </c>
      <c r="AW291" s="14" t="s">
        <v>33</v>
      </c>
      <c r="AX291" s="14" t="s">
        <v>77</v>
      </c>
      <c r="AY291" s="265" t="s">
        <v>149</v>
      </c>
    </row>
    <row r="292" s="13" customFormat="1">
      <c r="A292" s="13"/>
      <c r="B292" s="245"/>
      <c r="C292" s="246"/>
      <c r="D292" s="240" t="s">
        <v>163</v>
      </c>
      <c r="E292" s="247" t="s">
        <v>1</v>
      </c>
      <c r="F292" s="248" t="s">
        <v>1033</v>
      </c>
      <c r="G292" s="246"/>
      <c r="H292" s="247" t="s">
        <v>1</v>
      </c>
      <c r="I292" s="249"/>
      <c r="J292" s="246"/>
      <c r="K292" s="246"/>
      <c r="L292" s="250"/>
      <c r="M292" s="251"/>
      <c r="N292" s="252"/>
      <c r="O292" s="252"/>
      <c r="P292" s="252"/>
      <c r="Q292" s="252"/>
      <c r="R292" s="252"/>
      <c r="S292" s="252"/>
      <c r="T292" s="25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4" t="s">
        <v>163</v>
      </c>
      <c r="AU292" s="254" t="s">
        <v>87</v>
      </c>
      <c r="AV292" s="13" t="s">
        <v>85</v>
      </c>
      <c r="AW292" s="13" t="s">
        <v>33</v>
      </c>
      <c r="AX292" s="13" t="s">
        <v>77</v>
      </c>
      <c r="AY292" s="254" t="s">
        <v>149</v>
      </c>
    </row>
    <row r="293" s="15" customFormat="1">
      <c r="A293" s="15"/>
      <c r="B293" s="269"/>
      <c r="C293" s="270"/>
      <c r="D293" s="240" t="s">
        <v>163</v>
      </c>
      <c r="E293" s="271" t="s">
        <v>1</v>
      </c>
      <c r="F293" s="272" t="s">
        <v>290</v>
      </c>
      <c r="G293" s="270"/>
      <c r="H293" s="273">
        <v>97.079999999999998</v>
      </c>
      <c r="I293" s="274"/>
      <c r="J293" s="270"/>
      <c r="K293" s="270"/>
      <c r="L293" s="275"/>
      <c r="M293" s="276"/>
      <c r="N293" s="277"/>
      <c r="O293" s="277"/>
      <c r="P293" s="277"/>
      <c r="Q293" s="277"/>
      <c r="R293" s="277"/>
      <c r="S293" s="277"/>
      <c r="T293" s="278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9" t="s">
        <v>163</v>
      </c>
      <c r="AU293" s="279" t="s">
        <v>87</v>
      </c>
      <c r="AV293" s="15" t="s">
        <v>148</v>
      </c>
      <c r="AW293" s="15" t="s">
        <v>33</v>
      </c>
      <c r="AX293" s="15" t="s">
        <v>85</v>
      </c>
      <c r="AY293" s="279" t="s">
        <v>149</v>
      </c>
    </row>
    <row r="294" s="2" customFormat="1" ht="16.5" customHeight="1">
      <c r="A294" s="39"/>
      <c r="B294" s="40"/>
      <c r="C294" s="227" t="s">
        <v>562</v>
      </c>
      <c r="D294" s="227" t="s">
        <v>155</v>
      </c>
      <c r="E294" s="228" t="s">
        <v>1034</v>
      </c>
      <c r="F294" s="229" t="s">
        <v>1035</v>
      </c>
      <c r="G294" s="230" t="s">
        <v>303</v>
      </c>
      <c r="H294" s="231">
        <v>94.079999999999998</v>
      </c>
      <c r="I294" s="232"/>
      <c r="J294" s="233">
        <f>ROUND(I294*H294,2)</f>
        <v>0</v>
      </c>
      <c r="K294" s="229" t="s">
        <v>159</v>
      </c>
      <c r="L294" s="45"/>
      <c r="M294" s="234" t="s">
        <v>1</v>
      </c>
      <c r="N294" s="235" t="s">
        <v>42</v>
      </c>
      <c r="O294" s="92"/>
      <c r="P294" s="236">
        <f>O294*H294</f>
        <v>0</v>
      </c>
      <c r="Q294" s="236">
        <v>9.0000000000000006E-05</v>
      </c>
      <c r="R294" s="236">
        <f>Q294*H294</f>
        <v>0.0084672000000000011</v>
      </c>
      <c r="S294" s="236">
        <v>0</v>
      </c>
      <c r="T294" s="23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8" t="s">
        <v>148</v>
      </c>
      <c r="AT294" s="238" t="s">
        <v>155</v>
      </c>
      <c r="AU294" s="238" t="s">
        <v>87</v>
      </c>
      <c r="AY294" s="18" t="s">
        <v>149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8" t="s">
        <v>85</v>
      </c>
      <c r="BK294" s="239">
        <f>ROUND(I294*H294,2)</f>
        <v>0</v>
      </c>
      <c r="BL294" s="18" t="s">
        <v>148</v>
      </c>
      <c r="BM294" s="238" t="s">
        <v>1036</v>
      </c>
    </row>
    <row r="295" s="2" customFormat="1">
      <c r="A295" s="39"/>
      <c r="B295" s="40"/>
      <c r="C295" s="41"/>
      <c r="D295" s="240" t="s">
        <v>162</v>
      </c>
      <c r="E295" s="41"/>
      <c r="F295" s="241" t="s">
        <v>1037</v>
      </c>
      <c r="G295" s="41"/>
      <c r="H295" s="41"/>
      <c r="I295" s="242"/>
      <c r="J295" s="41"/>
      <c r="K295" s="41"/>
      <c r="L295" s="45"/>
      <c r="M295" s="243"/>
      <c r="N295" s="244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162</v>
      </c>
      <c r="AU295" s="18" t="s">
        <v>87</v>
      </c>
    </row>
    <row r="296" s="14" customFormat="1">
      <c r="A296" s="14"/>
      <c r="B296" s="255"/>
      <c r="C296" s="256"/>
      <c r="D296" s="240" t="s">
        <v>163</v>
      </c>
      <c r="E296" s="257" t="s">
        <v>1</v>
      </c>
      <c r="F296" s="258" t="s">
        <v>1031</v>
      </c>
      <c r="G296" s="256"/>
      <c r="H296" s="259">
        <v>94.079999999999998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5" t="s">
        <v>163</v>
      </c>
      <c r="AU296" s="265" t="s">
        <v>87</v>
      </c>
      <c r="AV296" s="14" t="s">
        <v>87</v>
      </c>
      <c r="AW296" s="14" t="s">
        <v>33</v>
      </c>
      <c r="AX296" s="14" t="s">
        <v>85</v>
      </c>
      <c r="AY296" s="265" t="s">
        <v>149</v>
      </c>
    </row>
    <row r="297" s="12" customFormat="1" ht="22.8" customHeight="1">
      <c r="A297" s="12"/>
      <c r="B297" s="211"/>
      <c r="C297" s="212"/>
      <c r="D297" s="213" t="s">
        <v>76</v>
      </c>
      <c r="E297" s="225" t="s">
        <v>810</v>
      </c>
      <c r="F297" s="225" t="s">
        <v>811</v>
      </c>
      <c r="G297" s="212"/>
      <c r="H297" s="212"/>
      <c r="I297" s="215"/>
      <c r="J297" s="226">
        <f>BK297</f>
        <v>0</v>
      </c>
      <c r="K297" s="212"/>
      <c r="L297" s="217"/>
      <c r="M297" s="218"/>
      <c r="N297" s="219"/>
      <c r="O297" s="219"/>
      <c r="P297" s="220">
        <f>SUM(P298:P299)</f>
        <v>0</v>
      </c>
      <c r="Q297" s="219"/>
      <c r="R297" s="220">
        <f>SUM(R298:R299)</f>
        <v>0</v>
      </c>
      <c r="S297" s="219"/>
      <c r="T297" s="221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2" t="s">
        <v>85</v>
      </c>
      <c r="AT297" s="223" t="s">
        <v>76</v>
      </c>
      <c r="AU297" s="223" t="s">
        <v>85</v>
      </c>
      <c r="AY297" s="222" t="s">
        <v>149</v>
      </c>
      <c r="BK297" s="224">
        <f>SUM(BK298:BK299)</f>
        <v>0</v>
      </c>
    </row>
    <row r="298" s="2" customFormat="1" ht="16.5" customHeight="1">
      <c r="A298" s="39"/>
      <c r="B298" s="40"/>
      <c r="C298" s="227" t="s">
        <v>568</v>
      </c>
      <c r="D298" s="227" t="s">
        <v>155</v>
      </c>
      <c r="E298" s="228" t="s">
        <v>1038</v>
      </c>
      <c r="F298" s="229" t="s">
        <v>1039</v>
      </c>
      <c r="G298" s="230" t="s">
        <v>381</v>
      </c>
      <c r="H298" s="231">
        <v>59.231999999999999</v>
      </c>
      <c r="I298" s="232"/>
      <c r="J298" s="233">
        <f>ROUND(I298*H298,2)</f>
        <v>0</v>
      </c>
      <c r="K298" s="229" t="s">
        <v>159</v>
      </c>
      <c r="L298" s="45"/>
      <c r="M298" s="234" t="s">
        <v>1</v>
      </c>
      <c r="N298" s="235" t="s">
        <v>42</v>
      </c>
      <c r="O298" s="92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148</v>
      </c>
      <c r="AT298" s="238" t="s">
        <v>155</v>
      </c>
      <c r="AU298" s="238" t="s">
        <v>87</v>
      </c>
      <c r="AY298" s="18" t="s">
        <v>149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85</v>
      </c>
      <c r="BK298" s="239">
        <f>ROUND(I298*H298,2)</f>
        <v>0</v>
      </c>
      <c r="BL298" s="18" t="s">
        <v>148</v>
      </c>
      <c r="BM298" s="238" t="s">
        <v>1040</v>
      </c>
    </row>
    <row r="299" s="2" customFormat="1">
      <c r="A299" s="39"/>
      <c r="B299" s="40"/>
      <c r="C299" s="41"/>
      <c r="D299" s="240" t="s">
        <v>162</v>
      </c>
      <c r="E299" s="41"/>
      <c r="F299" s="241" t="s">
        <v>1041</v>
      </c>
      <c r="G299" s="41"/>
      <c r="H299" s="41"/>
      <c r="I299" s="242"/>
      <c r="J299" s="41"/>
      <c r="K299" s="41"/>
      <c r="L299" s="45"/>
      <c r="M299" s="304"/>
      <c r="N299" s="305"/>
      <c r="O299" s="306"/>
      <c r="P299" s="306"/>
      <c r="Q299" s="306"/>
      <c r="R299" s="306"/>
      <c r="S299" s="306"/>
      <c r="T299" s="307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162</v>
      </c>
      <c r="AU299" s="18" t="s">
        <v>87</v>
      </c>
    </row>
    <row r="300" s="2" customFormat="1" ht="6.96" customHeight="1">
      <c r="A300" s="39"/>
      <c r="B300" s="67"/>
      <c r="C300" s="68"/>
      <c r="D300" s="68"/>
      <c r="E300" s="68"/>
      <c r="F300" s="68"/>
      <c r="G300" s="68"/>
      <c r="H300" s="68"/>
      <c r="I300" s="68"/>
      <c r="J300" s="68"/>
      <c r="K300" s="68"/>
      <c r="L300" s="45"/>
      <c r="M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</row>
  </sheetData>
  <sheetProtection sheet="1" autoFilter="0" formatColumns="0" formatRows="0" objects="1" scenarios="1" spinCount="100000" saltValue="51z0m99inMA7A1xZqSWfnTEGQxFPQxeHed5t49UMwNcFPNRX0M81mDIizkgrqtXXfSkm3dVhNp9Z7HajHVXfUQ==" hashValue="QgVN6eEg0Vd51r8tBZOD9wI3Zn3Sa+6pj5MXNRPaADK5m3YKxiBwIlo7ecPTVrm7M7FOl6AysbNnkJRV6o0T/Q==" algorithmName="SHA-512" password="CC35"/>
  <autoFilter ref="C120:K29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1042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ROUND((SUM(BE122:BE252)),  2)</f>
        <v>0</v>
      </c>
      <c r="G33" s="39"/>
      <c r="H33" s="39"/>
      <c r="I33" s="165">
        <v>0.20999999999999999</v>
      </c>
      <c r="J33" s="164">
        <f>ROUND(((SUM(BE122:BE252))*I33),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ROUND((SUM(BF122:BF252)),  2)</f>
        <v>0</v>
      </c>
      <c r="G34" s="39"/>
      <c r="H34" s="39"/>
      <c r="I34" s="165">
        <v>0.14999999999999999</v>
      </c>
      <c r="J34" s="164">
        <f>ROUND(((SUM(BF122:BF252))*I34),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ROUND((SUM(BG122:BG252)),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ROUND((SUM(BH122:BH252)),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ROUND((SUM(BI122:BI252)),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302 - Splašková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17. 7. 2025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122</v>
      </c>
      <c r="D94" s="186"/>
      <c r="E94" s="186"/>
      <c r="F94" s="186"/>
      <c r="G94" s="186"/>
      <c r="H94" s="186"/>
      <c r="I94" s="186"/>
      <c r="J94" s="187" t="s">
        <v>123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124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125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J123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J124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1043</v>
      </c>
      <c r="E99" s="197"/>
      <c r="F99" s="197"/>
      <c r="G99" s="197"/>
      <c r="H99" s="197"/>
      <c r="I99" s="197"/>
      <c r="J99" s="198">
        <f>J186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263</v>
      </c>
      <c r="E100" s="197"/>
      <c r="F100" s="197"/>
      <c r="G100" s="197"/>
      <c r="H100" s="197"/>
      <c r="I100" s="197"/>
      <c r="J100" s="198">
        <f>J190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265</v>
      </c>
      <c r="E101" s="197"/>
      <c r="F101" s="197"/>
      <c r="G101" s="197"/>
      <c r="H101" s="197"/>
      <c r="I101" s="197"/>
      <c r="J101" s="198">
        <f>J201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268</v>
      </c>
      <c r="E102" s="197"/>
      <c r="F102" s="197"/>
      <c r="G102" s="197"/>
      <c r="H102" s="197"/>
      <c r="I102" s="197"/>
      <c r="J102" s="198">
        <f>J250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Stavební úpravy místní komunikace ulice Sídliště v úseku od REPROGENu po čp. 1158 Třeboň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302 - Splašková kanalizace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Třeboň</v>
      </c>
      <c r="G116" s="41"/>
      <c r="H116" s="41"/>
      <c r="I116" s="33" t="s">
        <v>22</v>
      </c>
      <c r="J116" s="80" t="str">
        <f>IF(J12="","",J12)</f>
        <v>17. 7. 2025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Město Třeboň</v>
      </c>
      <c r="G118" s="41"/>
      <c r="H118" s="41"/>
      <c r="I118" s="33" t="s">
        <v>30</v>
      </c>
      <c r="J118" s="37" t="str">
        <f>E21</f>
        <v>WAY project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34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134</v>
      </c>
      <c r="D121" s="203" t="s">
        <v>62</v>
      </c>
      <c r="E121" s="203" t="s">
        <v>58</v>
      </c>
      <c r="F121" s="203" t="s">
        <v>59</v>
      </c>
      <c r="G121" s="203" t="s">
        <v>135</v>
      </c>
      <c r="H121" s="203" t="s">
        <v>136</v>
      </c>
      <c r="I121" s="203" t="s">
        <v>137</v>
      </c>
      <c r="J121" s="203" t="s">
        <v>123</v>
      </c>
      <c r="K121" s="204" t="s">
        <v>138</v>
      </c>
      <c r="L121" s="205"/>
      <c r="M121" s="101" t="s">
        <v>1</v>
      </c>
      <c r="N121" s="102" t="s">
        <v>41</v>
      </c>
      <c r="O121" s="102" t="s">
        <v>139</v>
      </c>
      <c r="P121" s="102" t="s">
        <v>140</v>
      </c>
      <c r="Q121" s="102" t="s">
        <v>141</v>
      </c>
      <c r="R121" s="102" t="s">
        <v>142</v>
      </c>
      <c r="S121" s="102" t="s">
        <v>143</v>
      </c>
      <c r="T121" s="103" t="s">
        <v>144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145</v>
      </c>
      <c r="D122" s="41"/>
      <c r="E122" s="41"/>
      <c r="F122" s="41"/>
      <c r="G122" s="41"/>
      <c r="H122" s="41"/>
      <c r="I122" s="41"/>
      <c r="J122" s="206">
        <f>BK122</f>
        <v>0</v>
      </c>
      <c r="K122" s="41"/>
      <c r="L122" s="45"/>
      <c r="M122" s="104"/>
      <c r="N122" s="207"/>
      <c r="O122" s="105"/>
      <c r="P122" s="208">
        <f>P123</f>
        <v>0</v>
      </c>
      <c r="Q122" s="105"/>
      <c r="R122" s="208">
        <f>R123</f>
        <v>91.195326340000008</v>
      </c>
      <c r="S122" s="105"/>
      <c r="T122" s="209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76</v>
      </c>
      <c r="AU122" s="18" t="s">
        <v>125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76</v>
      </c>
      <c r="E123" s="214" t="s">
        <v>269</v>
      </c>
      <c r="F123" s="214" t="s">
        <v>270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P124+P186+P190+P201+P250</f>
        <v>0</v>
      </c>
      <c r="Q123" s="219"/>
      <c r="R123" s="220">
        <f>R124+R186+R190+R201+R250</f>
        <v>91.195326340000008</v>
      </c>
      <c r="S123" s="219"/>
      <c r="T123" s="221">
        <f>T124+T186+T190+T201+T250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85</v>
      </c>
      <c r="AT123" s="223" t="s">
        <v>76</v>
      </c>
      <c r="AU123" s="223" t="s">
        <v>77</v>
      </c>
      <c r="AY123" s="222" t="s">
        <v>149</v>
      </c>
      <c r="BK123" s="224">
        <f>BK124+BK186+BK190+BK201+BK250</f>
        <v>0</v>
      </c>
    </row>
    <row r="124" s="12" customFormat="1" ht="22.8" customHeight="1">
      <c r="A124" s="12"/>
      <c r="B124" s="211"/>
      <c r="C124" s="212"/>
      <c r="D124" s="213" t="s">
        <v>76</v>
      </c>
      <c r="E124" s="225" t="s">
        <v>85</v>
      </c>
      <c r="F124" s="225" t="s">
        <v>271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SUM(P125:P185)</f>
        <v>0</v>
      </c>
      <c r="Q124" s="219"/>
      <c r="R124" s="220">
        <f>SUM(R125:R185)</f>
        <v>88.559060500000001</v>
      </c>
      <c r="S124" s="219"/>
      <c r="T124" s="221">
        <f>SUM(T125:T185)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85</v>
      </c>
      <c r="AT124" s="223" t="s">
        <v>76</v>
      </c>
      <c r="AU124" s="223" t="s">
        <v>85</v>
      </c>
      <c r="AY124" s="222" t="s">
        <v>149</v>
      </c>
      <c r="BK124" s="224">
        <f>SUM(BK125:BK185)</f>
        <v>0</v>
      </c>
    </row>
    <row r="125" s="2" customFormat="1" ht="16.5" customHeight="1">
      <c r="A125" s="39"/>
      <c r="B125" s="40"/>
      <c r="C125" s="227" t="s">
        <v>85</v>
      </c>
      <c r="D125" s="227" t="s">
        <v>155</v>
      </c>
      <c r="E125" s="228" t="s">
        <v>827</v>
      </c>
      <c r="F125" s="229" t="s">
        <v>828</v>
      </c>
      <c r="G125" s="230" t="s">
        <v>829</v>
      </c>
      <c r="H125" s="231">
        <v>40</v>
      </c>
      <c r="I125" s="232"/>
      <c r="J125" s="233">
        <f>ROUND(I125*H125,2)</f>
        <v>0</v>
      </c>
      <c r="K125" s="229" t="s">
        <v>159</v>
      </c>
      <c r="L125" s="45"/>
      <c r="M125" s="234" t="s">
        <v>1</v>
      </c>
      <c r="N125" s="235" t="s">
        <v>42</v>
      </c>
      <c r="O125" s="92"/>
      <c r="P125" s="236">
        <f>O125*H125</f>
        <v>0</v>
      </c>
      <c r="Q125" s="236">
        <v>4.0000000000000003E-05</v>
      </c>
      <c r="R125" s="236">
        <f>Q125*H125</f>
        <v>0.0016000000000000001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148</v>
      </c>
      <c r="AT125" s="238" t="s">
        <v>155</v>
      </c>
      <c r="AU125" s="238" t="s">
        <v>87</v>
      </c>
      <c r="AY125" s="18" t="s">
        <v>149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85</v>
      </c>
      <c r="BK125" s="239">
        <f>ROUND(I125*H125,2)</f>
        <v>0</v>
      </c>
      <c r="BL125" s="18" t="s">
        <v>148</v>
      </c>
      <c r="BM125" s="238" t="s">
        <v>1044</v>
      </c>
    </row>
    <row r="126" s="2" customFormat="1">
      <c r="A126" s="39"/>
      <c r="B126" s="40"/>
      <c r="C126" s="41"/>
      <c r="D126" s="240" t="s">
        <v>162</v>
      </c>
      <c r="E126" s="41"/>
      <c r="F126" s="241" t="s">
        <v>831</v>
      </c>
      <c r="G126" s="41"/>
      <c r="H126" s="41"/>
      <c r="I126" s="242"/>
      <c r="J126" s="41"/>
      <c r="K126" s="41"/>
      <c r="L126" s="45"/>
      <c r="M126" s="243"/>
      <c r="N126" s="24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162</v>
      </c>
      <c r="AU126" s="18" t="s">
        <v>87</v>
      </c>
    </row>
    <row r="127" s="13" customFormat="1">
      <c r="A127" s="13"/>
      <c r="B127" s="245"/>
      <c r="C127" s="246"/>
      <c r="D127" s="240" t="s">
        <v>163</v>
      </c>
      <c r="E127" s="247" t="s">
        <v>1</v>
      </c>
      <c r="F127" s="248" t="s">
        <v>1045</v>
      </c>
      <c r="G127" s="246"/>
      <c r="H127" s="247" t="s">
        <v>1</v>
      </c>
      <c r="I127" s="249"/>
      <c r="J127" s="246"/>
      <c r="K127" s="246"/>
      <c r="L127" s="250"/>
      <c r="M127" s="251"/>
      <c r="N127" s="252"/>
      <c r="O127" s="252"/>
      <c r="P127" s="252"/>
      <c r="Q127" s="252"/>
      <c r="R127" s="252"/>
      <c r="S127" s="252"/>
      <c r="T127" s="25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4" t="s">
        <v>163</v>
      </c>
      <c r="AU127" s="254" t="s">
        <v>87</v>
      </c>
      <c r="AV127" s="13" t="s">
        <v>85</v>
      </c>
      <c r="AW127" s="13" t="s">
        <v>33</v>
      </c>
      <c r="AX127" s="13" t="s">
        <v>77</v>
      </c>
      <c r="AY127" s="254" t="s">
        <v>149</v>
      </c>
    </row>
    <row r="128" s="14" customFormat="1">
      <c r="A128" s="14"/>
      <c r="B128" s="255"/>
      <c r="C128" s="256"/>
      <c r="D128" s="240" t="s">
        <v>163</v>
      </c>
      <c r="E128" s="257" t="s">
        <v>1</v>
      </c>
      <c r="F128" s="258" t="s">
        <v>833</v>
      </c>
      <c r="G128" s="256"/>
      <c r="H128" s="259">
        <v>40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5" t="s">
        <v>163</v>
      </c>
      <c r="AU128" s="265" t="s">
        <v>87</v>
      </c>
      <c r="AV128" s="14" t="s">
        <v>87</v>
      </c>
      <c r="AW128" s="14" t="s">
        <v>33</v>
      </c>
      <c r="AX128" s="14" t="s">
        <v>85</v>
      </c>
      <c r="AY128" s="265" t="s">
        <v>149</v>
      </c>
    </row>
    <row r="129" s="2" customFormat="1" ht="21.75" customHeight="1">
      <c r="A129" s="39"/>
      <c r="B129" s="40"/>
      <c r="C129" s="227" t="s">
        <v>87</v>
      </c>
      <c r="D129" s="227" t="s">
        <v>155</v>
      </c>
      <c r="E129" s="228" t="s">
        <v>834</v>
      </c>
      <c r="F129" s="229" t="s">
        <v>835</v>
      </c>
      <c r="G129" s="230" t="s">
        <v>319</v>
      </c>
      <c r="H129" s="231">
        <v>232.09999999999999</v>
      </c>
      <c r="I129" s="232"/>
      <c r="J129" s="233">
        <f>ROUND(I129*H129,2)</f>
        <v>0</v>
      </c>
      <c r="K129" s="229" t="s">
        <v>159</v>
      </c>
      <c r="L129" s="45"/>
      <c r="M129" s="234" t="s">
        <v>1</v>
      </c>
      <c r="N129" s="235" t="s">
        <v>42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148</v>
      </c>
      <c r="AT129" s="238" t="s">
        <v>155</v>
      </c>
      <c r="AU129" s="238" t="s">
        <v>87</v>
      </c>
      <c r="AY129" s="18" t="s">
        <v>149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148</v>
      </c>
      <c r="BM129" s="238" t="s">
        <v>1046</v>
      </c>
    </row>
    <row r="130" s="2" customFormat="1">
      <c r="A130" s="39"/>
      <c r="B130" s="40"/>
      <c r="C130" s="41"/>
      <c r="D130" s="240" t="s">
        <v>162</v>
      </c>
      <c r="E130" s="41"/>
      <c r="F130" s="241" t="s">
        <v>837</v>
      </c>
      <c r="G130" s="41"/>
      <c r="H130" s="41"/>
      <c r="I130" s="242"/>
      <c r="J130" s="41"/>
      <c r="K130" s="41"/>
      <c r="L130" s="45"/>
      <c r="M130" s="243"/>
      <c r="N130" s="244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162</v>
      </c>
      <c r="AU130" s="18" t="s">
        <v>87</v>
      </c>
    </row>
    <row r="131" s="14" customFormat="1">
      <c r="A131" s="14"/>
      <c r="B131" s="255"/>
      <c r="C131" s="256"/>
      <c r="D131" s="240" t="s">
        <v>163</v>
      </c>
      <c r="E131" s="257" t="s">
        <v>1</v>
      </c>
      <c r="F131" s="258" t="s">
        <v>1047</v>
      </c>
      <c r="G131" s="256"/>
      <c r="H131" s="259">
        <v>232.09999999999999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163</v>
      </c>
      <c r="AU131" s="265" t="s">
        <v>87</v>
      </c>
      <c r="AV131" s="14" t="s">
        <v>87</v>
      </c>
      <c r="AW131" s="14" t="s">
        <v>33</v>
      </c>
      <c r="AX131" s="14" t="s">
        <v>85</v>
      </c>
      <c r="AY131" s="265" t="s">
        <v>149</v>
      </c>
    </row>
    <row r="132" s="13" customFormat="1">
      <c r="A132" s="13"/>
      <c r="B132" s="245"/>
      <c r="C132" s="246"/>
      <c r="D132" s="240" t="s">
        <v>163</v>
      </c>
      <c r="E132" s="247" t="s">
        <v>1</v>
      </c>
      <c r="F132" s="248" t="s">
        <v>839</v>
      </c>
      <c r="G132" s="246"/>
      <c r="H132" s="247" t="s">
        <v>1</v>
      </c>
      <c r="I132" s="249"/>
      <c r="J132" s="246"/>
      <c r="K132" s="246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163</v>
      </c>
      <c r="AU132" s="254" t="s">
        <v>87</v>
      </c>
      <c r="AV132" s="13" t="s">
        <v>85</v>
      </c>
      <c r="AW132" s="13" t="s">
        <v>33</v>
      </c>
      <c r="AX132" s="13" t="s">
        <v>77</v>
      </c>
      <c r="AY132" s="254" t="s">
        <v>149</v>
      </c>
    </row>
    <row r="133" s="13" customFormat="1">
      <c r="A133" s="13"/>
      <c r="B133" s="245"/>
      <c r="C133" s="246"/>
      <c r="D133" s="240" t="s">
        <v>163</v>
      </c>
      <c r="E133" s="247" t="s">
        <v>1</v>
      </c>
      <c r="F133" s="248" t="s">
        <v>840</v>
      </c>
      <c r="G133" s="246"/>
      <c r="H133" s="247" t="s">
        <v>1</v>
      </c>
      <c r="I133" s="249"/>
      <c r="J133" s="246"/>
      <c r="K133" s="246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163</v>
      </c>
      <c r="AU133" s="254" t="s">
        <v>87</v>
      </c>
      <c r="AV133" s="13" t="s">
        <v>85</v>
      </c>
      <c r="AW133" s="13" t="s">
        <v>33</v>
      </c>
      <c r="AX133" s="13" t="s">
        <v>77</v>
      </c>
      <c r="AY133" s="254" t="s">
        <v>149</v>
      </c>
    </row>
    <row r="134" s="2" customFormat="1" ht="16.5" customHeight="1">
      <c r="A134" s="39"/>
      <c r="B134" s="40"/>
      <c r="C134" s="227" t="s">
        <v>171</v>
      </c>
      <c r="D134" s="227" t="s">
        <v>155</v>
      </c>
      <c r="E134" s="228" t="s">
        <v>841</v>
      </c>
      <c r="F134" s="229" t="s">
        <v>842</v>
      </c>
      <c r="G134" s="230" t="s">
        <v>319</v>
      </c>
      <c r="H134" s="231">
        <v>11.605</v>
      </c>
      <c r="I134" s="232"/>
      <c r="J134" s="233">
        <f>ROUND(I134*H134,2)</f>
        <v>0</v>
      </c>
      <c r="K134" s="229" t="s">
        <v>159</v>
      </c>
      <c r="L134" s="45"/>
      <c r="M134" s="234" t="s">
        <v>1</v>
      </c>
      <c r="N134" s="235" t="s">
        <v>42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148</v>
      </c>
      <c r="AT134" s="238" t="s">
        <v>155</v>
      </c>
      <c r="AU134" s="238" t="s">
        <v>87</v>
      </c>
      <c r="AY134" s="18" t="s">
        <v>149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148</v>
      </c>
      <c r="BM134" s="238" t="s">
        <v>1048</v>
      </c>
    </row>
    <row r="135" s="2" customFormat="1">
      <c r="A135" s="39"/>
      <c r="B135" s="40"/>
      <c r="C135" s="41"/>
      <c r="D135" s="240" t="s">
        <v>162</v>
      </c>
      <c r="E135" s="41"/>
      <c r="F135" s="241" t="s">
        <v>844</v>
      </c>
      <c r="G135" s="41"/>
      <c r="H135" s="41"/>
      <c r="I135" s="242"/>
      <c r="J135" s="41"/>
      <c r="K135" s="41"/>
      <c r="L135" s="45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162</v>
      </c>
      <c r="AU135" s="18" t="s">
        <v>87</v>
      </c>
    </row>
    <row r="136" s="13" customFormat="1">
      <c r="A136" s="13"/>
      <c r="B136" s="245"/>
      <c r="C136" s="246"/>
      <c r="D136" s="240" t="s">
        <v>163</v>
      </c>
      <c r="E136" s="247" t="s">
        <v>1</v>
      </c>
      <c r="F136" s="248" t="s">
        <v>1049</v>
      </c>
      <c r="G136" s="246"/>
      <c r="H136" s="247" t="s">
        <v>1</v>
      </c>
      <c r="I136" s="249"/>
      <c r="J136" s="246"/>
      <c r="K136" s="246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163</v>
      </c>
      <c r="AU136" s="254" t="s">
        <v>87</v>
      </c>
      <c r="AV136" s="13" t="s">
        <v>85</v>
      </c>
      <c r="AW136" s="13" t="s">
        <v>33</v>
      </c>
      <c r="AX136" s="13" t="s">
        <v>77</v>
      </c>
      <c r="AY136" s="254" t="s">
        <v>149</v>
      </c>
    </row>
    <row r="137" s="14" customFormat="1">
      <c r="A137" s="14"/>
      <c r="B137" s="255"/>
      <c r="C137" s="256"/>
      <c r="D137" s="240" t="s">
        <v>163</v>
      </c>
      <c r="E137" s="257" t="s">
        <v>1</v>
      </c>
      <c r="F137" s="258" t="s">
        <v>1050</v>
      </c>
      <c r="G137" s="256"/>
      <c r="H137" s="259">
        <v>11.605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163</v>
      </c>
      <c r="AU137" s="265" t="s">
        <v>87</v>
      </c>
      <c r="AV137" s="14" t="s">
        <v>87</v>
      </c>
      <c r="AW137" s="14" t="s">
        <v>33</v>
      </c>
      <c r="AX137" s="14" t="s">
        <v>85</v>
      </c>
      <c r="AY137" s="265" t="s">
        <v>149</v>
      </c>
    </row>
    <row r="138" s="2" customFormat="1" ht="16.5" customHeight="1">
      <c r="A138" s="39"/>
      <c r="B138" s="40"/>
      <c r="C138" s="227" t="s">
        <v>148</v>
      </c>
      <c r="D138" s="227" t="s">
        <v>155</v>
      </c>
      <c r="E138" s="228" t="s">
        <v>345</v>
      </c>
      <c r="F138" s="229" t="s">
        <v>346</v>
      </c>
      <c r="G138" s="230" t="s">
        <v>274</v>
      </c>
      <c r="H138" s="231">
        <v>52.299999999999997</v>
      </c>
      <c r="I138" s="232"/>
      <c r="J138" s="233">
        <f>ROUND(I138*H138,2)</f>
        <v>0</v>
      </c>
      <c r="K138" s="229" t="s">
        <v>159</v>
      </c>
      <c r="L138" s="45"/>
      <c r="M138" s="234" t="s">
        <v>1</v>
      </c>
      <c r="N138" s="235" t="s">
        <v>42</v>
      </c>
      <c r="O138" s="92"/>
      <c r="P138" s="236">
        <f>O138*H138</f>
        <v>0</v>
      </c>
      <c r="Q138" s="236">
        <v>0.00084000000000000003</v>
      </c>
      <c r="R138" s="236">
        <f>Q138*H138</f>
        <v>0.043931999999999999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148</v>
      </c>
      <c r="AT138" s="238" t="s">
        <v>155</v>
      </c>
      <c r="AU138" s="238" t="s">
        <v>87</v>
      </c>
      <c r="AY138" s="18" t="s">
        <v>149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148</v>
      </c>
      <c r="BM138" s="238" t="s">
        <v>1051</v>
      </c>
    </row>
    <row r="139" s="2" customFormat="1">
      <c r="A139" s="39"/>
      <c r="B139" s="40"/>
      <c r="C139" s="41"/>
      <c r="D139" s="240" t="s">
        <v>162</v>
      </c>
      <c r="E139" s="41"/>
      <c r="F139" s="241" t="s">
        <v>348</v>
      </c>
      <c r="G139" s="41"/>
      <c r="H139" s="41"/>
      <c r="I139" s="242"/>
      <c r="J139" s="41"/>
      <c r="K139" s="41"/>
      <c r="L139" s="45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162</v>
      </c>
      <c r="AU139" s="18" t="s">
        <v>87</v>
      </c>
    </row>
    <row r="140" s="14" customFormat="1">
      <c r="A140" s="14"/>
      <c r="B140" s="255"/>
      <c r="C140" s="256"/>
      <c r="D140" s="240" t="s">
        <v>163</v>
      </c>
      <c r="E140" s="257" t="s">
        <v>1</v>
      </c>
      <c r="F140" s="258" t="s">
        <v>1052</v>
      </c>
      <c r="G140" s="256"/>
      <c r="H140" s="259">
        <v>52.299999999999997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163</v>
      </c>
      <c r="AU140" s="265" t="s">
        <v>87</v>
      </c>
      <c r="AV140" s="14" t="s">
        <v>87</v>
      </c>
      <c r="AW140" s="14" t="s">
        <v>33</v>
      </c>
      <c r="AX140" s="14" t="s">
        <v>85</v>
      </c>
      <c r="AY140" s="265" t="s">
        <v>149</v>
      </c>
    </row>
    <row r="141" s="2" customFormat="1" ht="16.5" customHeight="1">
      <c r="A141" s="39"/>
      <c r="B141" s="40"/>
      <c r="C141" s="227" t="s">
        <v>152</v>
      </c>
      <c r="D141" s="227" t="s">
        <v>155</v>
      </c>
      <c r="E141" s="228" t="s">
        <v>849</v>
      </c>
      <c r="F141" s="229" t="s">
        <v>850</v>
      </c>
      <c r="G141" s="230" t="s">
        <v>274</v>
      </c>
      <c r="H141" s="231">
        <v>411.20999999999998</v>
      </c>
      <c r="I141" s="232"/>
      <c r="J141" s="233">
        <f>ROUND(I141*H141,2)</f>
        <v>0</v>
      </c>
      <c r="K141" s="229" t="s">
        <v>159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0.00084999999999999995</v>
      </c>
      <c r="R141" s="236">
        <f>Q141*H141</f>
        <v>0.34952849999999996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148</v>
      </c>
      <c r="AT141" s="238" t="s">
        <v>155</v>
      </c>
      <c r="AU141" s="238" t="s">
        <v>87</v>
      </c>
      <c r="AY141" s="18" t="s">
        <v>149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148</v>
      </c>
      <c r="BM141" s="238" t="s">
        <v>1053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852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87</v>
      </c>
    </row>
    <row r="143" s="14" customFormat="1">
      <c r="A143" s="14"/>
      <c r="B143" s="255"/>
      <c r="C143" s="256"/>
      <c r="D143" s="240" t="s">
        <v>163</v>
      </c>
      <c r="E143" s="257" t="s">
        <v>1</v>
      </c>
      <c r="F143" s="258" t="s">
        <v>1054</v>
      </c>
      <c r="G143" s="256"/>
      <c r="H143" s="259">
        <v>411.20999999999998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163</v>
      </c>
      <c r="AU143" s="265" t="s">
        <v>87</v>
      </c>
      <c r="AV143" s="14" t="s">
        <v>87</v>
      </c>
      <c r="AW143" s="14" t="s">
        <v>33</v>
      </c>
      <c r="AX143" s="14" t="s">
        <v>85</v>
      </c>
      <c r="AY143" s="265" t="s">
        <v>149</v>
      </c>
    </row>
    <row r="144" s="2" customFormat="1" ht="16.5" customHeight="1">
      <c r="A144" s="39"/>
      <c r="B144" s="40"/>
      <c r="C144" s="227" t="s">
        <v>188</v>
      </c>
      <c r="D144" s="227" t="s">
        <v>155</v>
      </c>
      <c r="E144" s="228" t="s">
        <v>350</v>
      </c>
      <c r="F144" s="229" t="s">
        <v>351</v>
      </c>
      <c r="G144" s="230" t="s">
        <v>274</v>
      </c>
      <c r="H144" s="231">
        <v>52.299999999999997</v>
      </c>
      <c r="I144" s="232"/>
      <c r="J144" s="233">
        <f>ROUND(I144*H144,2)</f>
        <v>0</v>
      </c>
      <c r="K144" s="229" t="s">
        <v>159</v>
      </c>
      <c r="L144" s="45"/>
      <c r="M144" s="234" t="s">
        <v>1</v>
      </c>
      <c r="N144" s="235" t="s">
        <v>42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148</v>
      </c>
      <c r="AT144" s="238" t="s">
        <v>155</v>
      </c>
      <c r="AU144" s="238" t="s">
        <v>87</v>
      </c>
      <c r="AY144" s="18" t="s">
        <v>149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148</v>
      </c>
      <c r="BM144" s="238" t="s">
        <v>1055</v>
      </c>
    </row>
    <row r="145" s="2" customFormat="1">
      <c r="A145" s="39"/>
      <c r="B145" s="40"/>
      <c r="C145" s="41"/>
      <c r="D145" s="240" t="s">
        <v>162</v>
      </c>
      <c r="E145" s="41"/>
      <c r="F145" s="241" t="s">
        <v>353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162</v>
      </c>
      <c r="AU145" s="18" t="s">
        <v>87</v>
      </c>
    </row>
    <row r="146" s="14" customFormat="1">
      <c r="A146" s="14"/>
      <c r="B146" s="255"/>
      <c r="C146" s="256"/>
      <c r="D146" s="240" t="s">
        <v>163</v>
      </c>
      <c r="E146" s="257" t="s">
        <v>1</v>
      </c>
      <c r="F146" s="258" t="s">
        <v>1052</v>
      </c>
      <c r="G146" s="256"/>
      <c r="H146" s="259">
        <v>52.299999999999997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163</v>
      </c>
      <c r="AU146" s="265" t="s">
        <v>87</v>
      </c>
      <c r="AV146" s="14" t="s">
        <v>87</v>
      </c>
      <c r="AW146" s="14" t="s">
        <v>33</v>
      </c>
      <c r="AX146" s="14" t="s">
        <v>85</v>
      </c>
      <c r="AY146" s="265" t="s">
        <v>149</v>
      </c>
    </row>
    <row r="147" s="2" customFormat="1" ht="16.5" customHeight="1">
      <c r="A147" s="39"/>
      <c r="B147" s="40"/>
      <c r="C147" s="227" t="s">
        <v>193</v>
      </c>
      <c r="D147" s="227" t="s">
        <v>155</v>
      </c>
      <c r="E147" s="228" t="s">
        <v>856</v>
      </c>
      <c r="F147" s="229" t="s">
        <v>857</v>
      </c>
      <c r="G147" s="230" t="s">
        <v>274</v>
      </c>
      <c r="H147" s="231">
        <v>411.20999999999998</v>
      </c>
      <c r="I147" s="232"/>
      <c r="J147" s="233">
        <f>ROUND(I147*H147,2)</f>
        <v>0</v>
      </c>
      <c r="K147" s="229" t="s">
        <v>159</v>
      </c>
      <c r="L147" s="45"/>
      <c r="M147" s="234" t="s">
        <v>1</v>
      </c>
      <c r="N147" s="235" t="s">
        <v>42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148</v>
      </c>
      <c r="AT147" s="238" t="s">
        <v>155</v>
      </c>
      <c r="AU147" s="238" t="s">
        <v>87</v>
      </c>
      <c r="AY147" s="18" t="s">
        <v>149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148</v>
      </c>
      <c r="BM147" s="238" t="s">
        <v>1056</v>
      </c>
    </row>
    <row r="148" s="2" customFormat="1">
      <c r="A148" s="39"/>
      <c r="B148" s="40"/>
      <c r="C148" s="41"/>
      <c r="D148" s="240" t="s">
        <v>162</v>
      </c>
      <c r="E148" s="41"/>
      <c r="F148" s="241" t="s">
        <v>859</v>
      </c>
      <c r="G148" s="41"/>
      <c r="H148" s="41"/>
      <c r="I148" s="242"/>
      <c r="J148" s="41"/>
      <c r="K148" s="41"/>
      <c r="L148" s="45"/>
      <c r="M148" s="243"/>
      <c r="N148" s="24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162</v>
      </c>
      <c r="AU148" s="18" t="s">
        <v>87</v>
      </c>
    </row>
    <row r="149" s="14" customFormat="1">
      <c r="A149" s="14"/>
      <c r="B149" s="255"/>
      <c r="C149" s="256"/>
      <c r="D149" s="240" t="s">
        <v>163</v>
      </c>
      <c r="E149" s="257" t="s">
        <v>1</v>
      </c>
      <c r="F149" s="258" t="s">
        <v>1057</v>
      </c>
      <c r="G149" s="256"/>
      <c r="H149" s="259">
        <v>411.20999999999998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163</v>
      </c>
      <c r="AU149" s="265" t="s">
        <v>87</v>
      </c>
      <c r="AV149" s="14" t="s">
        <v>87</v>
      </c>
      <c r="AW149" s="14" t="s">
        <v>33</v>
      </c>
      <c r="AX149" s="14" t="s">
        <v>85</v>
      </c>
      <c r="AY149" s="265" t="s">
        <v>149</v>
      </c>
    </row>
    <row r="150" s="2" customFormat="1" ht="21.75" customHeight="1">
      <c r="A150" s="39"/>
      <c r="B150" s="40"/>
      <c r="C150" s="227" t="s">
        <v>197</v>
      </c>
      <c r="D150" s="227" t="s">
        <v>155</v>
      </c>
      <c r="E150" s="228" t="s">
        <v>361</v>
      </c>
      <c r="F150" s="229" t="s">
        <v>362</v>
      </c>
      <c r="G150" s="230" t="s">
        <v>319</v>
      </c>
      <c r="H150" s="231">
        <v>72.183999999999998</v>
      </c>
      <c r="I150" s="232"/>
      <c r="J150" s="233">
        <f>ROUND(I150*H150,2)</f>
        <v>0</v>
      </c>
      <c r="K150" s="229" t="s">
        <v>159</v>
      </c>
      <c r="L150" s="45"/>
      <c r="M150" s="234" t="s">
        <v>1</v>
      </c>
      <c r="N150" s="235" t="s">
        <v>42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148</v>
      </c>
      <c r="AT150" s="238" t="s">
        <v>155</v>
      </c>
      <c r="AU150" s="238" t="s">
        <v>87</v>
      </c>
      <c r="AY150" s="18" t="s">
        <v>149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148</v>
      </c>
      <c r="BM150" s="238" t="s">
        <v>1058</v>
      </c>
    </row>
    <row r="151" s="2" customFormat="1">
      <c r="A151" s="39"/>
      <c r="B151" s="40"/>
      <c r="C151" s="41"/>
      <c r="D151" s="240" t="s">
        <v>162</v>
      </c>
      <c r="E151" s="41"/>
      <c r="F151" s="241" t="s">
        <v>364</v>
      </c>
      <c r="G151" s="41"/>
      <c r="H151" s="41"/>
      <c r="I151" s="242"/>
      <c r="J151" s="41"/>
      <c r="K151" s="41"/>
      <c r="L151" s="45"/>
      <c r="M151" s="243"/>
      <c r="N151" s="24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162</v>
      </c>
      <c r="AU151" s="18" t="s">
        <v>87</v>
      </c>
    </row>
    <row r="152" s="13" customFormat="1">
      <c r="A152" s="13"/>
      <c r="B152" s="245"/>
      <c r="C152" s="246"/>
      <c r="D152" s="240" t="s">
        <v>163</v>
      </c>
      <c r="E152" s="247" t="s">
        <v>1</v>
      </c>
      <c r="F152" s="248" t="s">
        <v>366</v>
      </c>
      <c r="G152" s="246"/>
      <c r="H152" s="247" t="s">
        <v>1</v>
      </c>
      <c r="I152" s="249"/>
      <c r="J152" s="246"/>
      <c r="K152" s="246"/>
      <c r="L152" s="250"/>
      <c r="M152" s="251"/>
      <c r="N152" s="252"/>
      <c r="O152" s="252"/>
      <c r="P152" s="252"/>
      <c r="Q152" s="252"/>
      <c r="R152" s="252"/>
      <c r="S152" s="252"/>
      <c r="T152" s="25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4" t="s">
        <v>163</v>
      </c>
      <c r="AU152" s="254" t="s">
        <v>87</v>
      </c>
      <c r="AV152" s="13" t="s">
        <v>85</v>
      </c>
      <c r="AW152" s="13" t="s">
        <v>33</v>
      </c>
      <c r="AX152" s="13" t="s">
        <v>77</v>
      </c>
      <c r="AY152" s="254" t="s">
        <v>149</v>
      </c>
    </row>
    <row r="153" s="14" customFormat="1">
      <c r="A153" s="14"/>
      <c r="B153" s="255"/>
      <c r="C153" s="256"/>
      <c r="D153" s="240" t="s">
        <v>163</v>
      </c>
      <c r="E153" s="257" t="s">
        <v>1</v>
      </c>
      <c r="F153" s="258" t="s">
        <v>1059</v>
      </c>
      <c r="G153" s="256"/>
      <c r="H153" s="259">
        <v>232.09999999999999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5" t="s">
        <v>163</v>
      </c>
      <c r="AU153" s="265" t="s">
        <v>87</v>
      </c>
      <c r="AV153" s="14" t="s">
        <v>87</v>
      </c>
      <c r="AW153" s="14" t="s">
        <v>33</v>
      </c>
      <c r="AX153" s="14" t="s">
        <v>77</v>
      </c>
      <c r="AY153" s="265" t="s">
        <v>149</v>
      </c>
    </row>
    <row r="154" s="14" customFormat="1">
      <c r="A154" s="14"/>
      <c r="B154" s="255"/>
      <c r="C154" s="256"/>
      <c r="D154" s="240" t="s">
        <v>163</v>
      </c>
      <c r="E154" s="257" t="s">
        <v>1</v>
      </c>
      <c r="F154" s="258" t="s">
        <v>1060</v>
      </c>
      <c r="G154" s="256"/>
      <c r="H154" s="259">
        <v>-159.916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5" t="s">
        <v>163</v>
      </c>
      <c r="AU154" s="265" t="s">
        <v>87</v>
      </c>
      <c r="AV154" s="14" t="s">
        <v>87</v>
      </c>
      <c r="AW154" s="14" t="s">
        <v>33</v>
      </c>
      <c r="AX154" s="14" t="s">
        <v>77</v>
      </c>
      <c r="AY154" s="265" t="s">
        <v>149</v>
      </c>
    </row>
    <row r="155" s="15" customFormat="1">
      <c r="A155" s="15"/>
      <c r="B155" s="269"/>
      <c r="C155" s="270"/>
      <c r="D155" s="240" t="s">
        <v>163</v>
      </c>
      <c r="E155" s="271" t="s">
        <v>1</v>
      </c>
      <c r="F155" s="272" t="s">
        <v>290</v>
      </c>
      <c r="G155" s="270"/>
      <c r="H155" s="273">
        <v>72.183999999999998</v>
      </c>
      <c r="I155" s="274"/>
      <c r="J155" s="270"/>
      <c r="K155" s="270"/>
      <c r="L155" s="275"/>
      <c r="M155" s="276"/>
      <c r="N155" s="277"/>
      <c r="O155" s="277"/>
      <c r="P155" s="277"/>
      <c r="Q155" s="277"/>
      <c r="R155" s="277"/>
      <c r="S155" s="277"/>
      <c r="T155" s="27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9" t="s">
        <v>163</v>
      </c>
      <c r="AU155" s="279" t="s">
        <v>87</v>
      </c>
      <c r="AV155" s="15" t="s">
        <v>148</v>
      </c>
      <c r="AW155" s="15" t="s">
        <v>33</v>
      </c>
      <c r="AX155" s="15" t="s">
        <v>85</v>
      </c>
      <c r="AY155" s="279" t="s">
        <v>149</v>
      </c>
    </row>
    <row r="156" s="2" customFormat="1" ht="24.15" customHeight="1">
      <c r="A156" s="39"/>
      <c r="B156" s="40"/>
      <c r="C156" s="227" t="s">
        <v>203</v>
      </c>
      <c r="D156" s="227" t="s">
        <v>155</v>
      </c>
      <c r="E156" s="228" t="s">
        <v>373</v>
      </c>
      <c r="F156" s="229" t="s">
        <v>374</v>
      </c>
      <c r="G156" s="230" t="s">
        <v>319</v>
      </c>
      <c r="H156" s="231">
        <v>721.84000000000003</v>
      </c>
      <c r="I156" s="232"/>
      <c r="J156" s="233">
        <f>ROUND(I156*H156,2)</f>
        <v>0</v>
      </c>
      <c r="K156" s="229" t="s">
        <v>159</v>
      </c>
      <c r="L156" s="45"/>
      <c r="M156" s="234" t="s">
        <v>1</v>
      </c>
      <c r="N156" s="235" t="s">
        <v>42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148</v>
      </c>
      <c r="AT156" s="238" t="s">
        <v>155</v>
      </c>
      <c r="AU156" s="238" t="s">
        <v>87</v>
      </c>
      <c r="AY156" s="18" t="s">
        <v>149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148</v>
      </c>
      <c r="BM156" s="238" t="s">
        <v>1061</v>
      </c>
    </row>
    <row r="157" s="2" customFormat="1">
      <c r="A157" s="39"/>
      <c r="B157" s="40"/>
      <c r="C157" s="41"/>
      <c r="D157" s="240" t="s">
        <v>162</v>
      </c>
      <c r="E157" s="41"/>
      <c r="F157" s="241" t="s">
        <v>376</v>
      </c>
      <c r="G157" s="41"/>
      <c r="H157" s="41"/>
      <c r="I157" s="242"/>
      <c r="J157" s="41"/>
      <c r="K157" s="41"/>
      <c r="L157" s="45"/>
      <c r="M157" s="243"/>
      <c r="N157" s="24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162</v>
      </c>
      <c r="AU157" s="18" t="s">
        <v>87</v>
      </c>
    </row>
    <row r="158" s="13" customFormat="1">
      <c r="A158" s="13"/>
      <c r="B158" s="245"/>
      <c r="C158" s="246"/>
      <c r="D158" s="240" t="s">
        <v>163</v>
      </c>
      <c r="E158" s="247" t="s">
        <v>1</v>
      </c>
      <c r="F158" s="248" t="s">
        <v>366</v>
      </c>
      <c r="G158" s="246"/>
      <c r="H158" s="247" t="s">
        <v>1</v>
      </c>
      <c r="I158" s="249"/>
      <c r="J158" s="246"/>
      <c r="K158" s="246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163</v>
      </c>
      <c r="AU158" s="254" t="s">
        <v>87</v>
      </c>
      <c r="AV158" s="13" t="s">
        <v>85</v>
      </c>
      <c r="AW158" s="13" t="s">
        <v>33</v>
      </c>
      <c r="AX158" s="13" t="s">
        <v>77</v>
      </c>
      <c r="AY158" s="254" t="s">
        <v>149</v>
      </c>
    </row>
    <row r="159" s="14" customFormat="1">
      <c r="A159" s="14"/>
      <c r="B159" s="255"/>
      <c r="C159" s="256"/>
      <c r="D159" s="240" t="s">
        <v>163</v>
      </c>
      <c r="E159" s="257" t="s">
        <v>1</v>
      </c>
      <c r="F159" s="258" t="s">
        <v>1062</v>
      </c>
      <c r="G159" s="256"/>
      <c r="H159" s="259">
        <v>721.84000000000003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163</v>
      </c>
      <c r="AU159" s="265" t="s">
        <v>87</v>
      </c>
      <c r="AV159" s="14" t="s">
        <v>87</v>
      </c>
      <c r="AW159" s="14" t="s">
        <v>33</v>
      </c>
      <c r="AX159" s="14" t="s">
        <v>85</v>
      </c>
      <c r="AY159" s="265" t="s">
        <v>149</v>
      </c>
    </row>
    <row r="160" s="2" customFormat="1" ht="16.5" customHeight="1">
      <c r="A160" s="39"/>
      <c r="B160" s="40"/>
      <c r="C160" s="227" t="s">
        <v>209</v>
      </c>
      <c r="D160" s="227" t="s">
        <v>155</v>
      </c>
      <c r="E160" s="228" t="s">
        <v>379</v>
      </c>
      <c r="F160" s="229" t="s">
        <v>380</v>
      </c>
      <c r="G160" s="230" t="s">
        <v>381</v>
      </c>
      <c r="H160" s="231">
        <v>129.93100000000001</v>
      </c>
      <c r="I160" s="232"/>
      <c r="J160" s="233">
        <f>ROUND(I160*H160,2)</f>
        <v>0</v>
      </c>
      <c r="K160" s="229" t="s">
        <v>159</v>
      </c>
      <c r="L160" s="45"/>
      <c r="M160" s="234" t="s">
        <v>1</v>
      </c>
      <c r="N160" s="235" t="s">
        <v>42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148</v>
      </c>
      <c r="AT160" s="238" t="s">
        <v>155</v>
      </c>
      <c r="AU160" s="238" t="s">
        <v>87</v>
      </c>
      <c r="AY160" s="18" t="s">
        <v>149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148</v>
      </c>
      <c r="BM160" s="238" t="s">
        <v>1063</v>
      </c>
    </row>
    <row r="161" s="2" customFormat="1">
      <c r="A161" s="39"/>
      <c r="B161" s="40"/>
      <c r="C161" s="41"/>
      <c r="D161" s="240" t="s">
        <v>162</v>
      </c>
      <c r="E161" s="41"/>
      <c r="F161" s="241" t="s">
        <v>383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162</v>
      </c>
      <c r="AU161" s="18" t="s">
        <v>87</v>
      </c>
    </row>
    <row r="162" s="14" customFormat="1">
      <c r="A162" s="14"/>
      <c r="B162" s="255"/>
      <c r="C162" s="256"/>
      <c r="D162" s="240" t="s">
        <v>163</v>
      </c>
      <c r="E162" s="257" t="s">
        <v>1</v>
      </c>
      <c r="F162" s="258" t="s">
        <v>1064</v>
      </c>
      <c r="G162" s="256"/>
      <c r="H162" s="259">
        <v>129.93100000000001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5" t="s">
        <v>163</v>
      </c>
      <c r="AU162" s="265" t="s">
        <v>87</v>
      </c>
      <c r="AV162" s="14" t="s">
        <v>87</v>
      </c>
      <c r="AW162" s="14" t="s">
        <v>33</v>
      </c>
      <c r="AX162" s="14" t="s">
        <v>85</v>
      </c>
      <c r="AY162" s="265" t="s">
        <v>149</v>
      </c>
    </row>
    <row r="163" s="2" customFormat="1" ht="16.5" customHeight="1">
      <c r="A163" s="39"/>
      <c r="B163" s="40"/>
      <c r="C163" s="227" t="s">
        <v>214</v>
      </c>
      <c r="D163" s="227" t="s">
        <v>155</v>
      </c>
      <c r="E163" s="228" t="s">
        <v>407</v>
      </c>
      <c r="F163" s="229" t="s">
        <v>408</v>
      </c>
      <c r="G163" s="230" t="s">
        <v>319</v>
      </c>
      <c r="H163" s="231">
        <v>159.916</v>
      </c>
      <c r="I163" s="232"/>
      <c r="J163" s="233">
        <f>ROUND(I163*H163,2)</f>
        <v>0</v>
      </c>
      <c r="K163" s="229" t="s">
        <v>159</v>
      </c>
      <c r="L163" s="45"/>
      <c r="M163" s="234" t="s">
        <v>1</v>
      </c>
      <c r="N163" s="235" t="s">
        <v>42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148</v>
      </c>
      <c r="AT163" s="238" t="s">
        <v>155</v>
      </c>
      <c r="AU163" s="238" t="s">
        <v>87</v>
      </c>
      <c r="AY163" s="18" t="s">
        <v>149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148</v>
      </c>
      <c r="BM163" s="238" t="s">
        <v>1065</v>
      </c>
    </row>
    <row r="164" s="2" customFormat="1">
      <c r="A164" s="39"/>
      <c r="B164" s="40"/>
      <c r="C164" s="41"/>
      <c r="D164" s="240" t="s">
        <v>162</v>
      </c>
      <c r="E164" s="41"/>
      <c r="F164" s="241" t="s">
        <v>410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162</v>
      </c>
      <c r="AU164" s="18" t="s">
        <v>87</v>
      </c>
    </row>
    <row r="165" s="14" customFormat="1">
      <c r="A165" s="14"/>
      <c r="B165" s="255"/>
      <c r="C165" s="256"/>
      <c r="D165" s="240" t="s">
        <v>163</v>
      </c>
      <c r="E165" s="257" t="s">
        <v>1</v>
      </c>
      <c r="F165" s="258" t="s">
        <v>1066</v>
      </c>
      <c r="G165" s="256"/>
      <c r="H165" s="259">
        <v>232.09999999999999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5" t="s">
        <v>163</v>
      </c>
      <c r="AU165" s="265" t="s">
        <v>87</v>
      </c>
      <c r="AV165" s="14" t="s">
        <v>87</v>
      </c>
      <c r="AW165" s="14" t="s">
        <v>33</v>
      </c>
      <c r="AX165" s="14" t="s">
        <v>77</v>
      </c>
      <c r="AY165" s="265" t="s">
        <v>149</v>
      </c>
    </row>
    <row r="166" s="14" customFormat="1">
      <c r="A166" s="14"/>
      <c r="B166" s="255"/>
      <c r="C166" s="256"/>
      <c r="D166" s="240" t="s">
        <v>163</v>
      </c>
      <c r="E166" s="257" t="s">
        <v>1</v>
      </c>
      <c r="F166" s="258" t="s">
        <v>1067</v>
      </c>
      <c r="G166" s="256"/>
      <c r="H166" s="259">
        <v>-48.399999999999999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163</v>
      </c>
      <c r="AU166" s="265" t="s">
        <v>87</v>
      </c>
      <c r="AV166" s="14" t="s">
        <v>87</v>
      </c>
      <c r="AW166" s="14" t="s">
        <v>33</v>
      </c>
      <c r="AX166" s="14" t="s">
        <v>77</v>
      </c>
      <c r="AY166" s="265" t="s">
        <v>149</v>
      </c>
    </row>
    <row r="167" s="13" customFormat="1">
      <c r="A167" s="13"/>
      <c r="B167" s="245"/>
      <c r="C167" s="246"/>
      <c r="D167" s="240" t="s">
        <v>163</v>
      </c>
      <c r="E167" s="247" t="s">
        <v>1</v>
      </c>
      <c r="F167" s="248" t="s">
        <v>1068</v>
      </c>
      <c r="G167" s="246"/>
      <c r="H167" s="247" t="s">
        <v>1</v>
      </c>
      <c r="I167" s="249"/>
      <c r="J167" s="246"/>
      <c r="K167" s="246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163</v>
      </c>
      <c r="AU167" s="254" t="s">
        <v>87</v>
      </c>
      <c r="AV167" s="13" t="s">
        <v>85</v>
      </c>
      <c r="AW167" s="13" t="s">
        <v>33</v>
      </c>
      <c r="AX167" s="13" t="s">
        <v>77</v>
      </c>
      <c r="AY167" s="254" t="s">
        <v>149</v>
      </c>
    </row>
    <row r="168" s="14" customFormat="1">
      <c r="A168" s="14"/>
      <c r="B168" s="255"/>
      <c r="C168" s="256"/>
      <c r="D168" s="240" t="s">
        <v>163</v>
      </c>
      <c r="E168" s="257" t="s">
        <v>1</v>
      </c>
      <c r="F168" s="258" t="s">
        <v>1069</v>
      </c>
      <c r="G168" s="256"/>
      <c r="H168" s="259">
        <v>-8.8000000000000007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163</v>
      </c>
      <c r="AU168" s="265" t="s">
        <v>87</v>
      </c>
      <c r="AV168" s="14" t="s">
        <v>87</v>
      </c>
      <c r="AW168" s="14" t="s">
        <v>33</v>
      </c>
      <c r="AX168" s="14" t="s">
        <v>77</v>
      </c>
      <c r="AY168" s="265" t="s">
        <v>149</v>
      </c>
    </row>
    <row r="169" s="13" customFormat="1">
      <c r="A169" s="13"/>
      <c r="B169" s="245"/>
      <c r="C169" s="246"/>
      <c r="D169" s="240" t="s">
        <v>163</v>
      </c>
      <c r="E169" s="247" t="s">
        <v>1</v>
      </c>
      <c r="F169" s="248" t="s">
        <v>1070</v>
      </c>
      <c r="G169" s="246"/>
      <c r="H169" s="247" t="s">
        <v>1</v>
      </c>
      <c r="I169" s="249"/>
      <c r="J169" s="246"/>
      <c r="K169" s="246"/>
      <c r="L169" s="250"/>
      <c r="M169" s="251"/>
      <c r="N169" s="252"/>
      <c r="O169" s="252"/>
      <c r="P169" s="252"/>
      <c r="Q169" s="252"/>
      <c r="R169" s="252"/>
      <c r="S169" s="252"/>
      <c r="T169" s="25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4" t="s">
        <v>163</v>
      </c>
      <c r="AU169" s="254" t="s">
        <v>87</v>
      </c>
      <c r="AV169" s="13" t="s">
        <v>85</v>
      </c>
      <c r="AW169" s="13" t="s">
        <v>33</v>
      </c>
      <c r="AX169" s="13" t="s">
        <v>77</v>
      </c>
      <c r="AY169" s="254" t="s">
        <v>149</v>
      </c>
    </row>
    <row r="170" s="14" customFormat="1">
      <c r="A170" s="14"/>
      <c r="B170" s="255"/>
      <c r="C170" s="256"/>
      <c r="D170" s="240" t="s">
        <v>163</v>
      </c>
      <c r="E170" s="257" t="s">
        <v>1</v>
      </c>
      <c r="F170" s="258" t="s">
        <v>1071</v>
      </c>
      <c r="G170" s="256"/>
      <c r="H170" s="259">
        <v>-13.5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5" t="s">
        <v>163</v>
      </c>
      <c r="AU170" s="265" t="s">
        <v>87</v>
      </c>
      <c r="AV170" s="14" t="s">
        <v>87</v>
      </c>
      <c r="AW170" s="14" t="s">
        <v>33</v>
      </c>
      <c r="AX170" s="14" t="s">
        <v>77</v>
      </c>
      <c r="AY170" s="265" t="s">
        <v>149</v>
      </c>
    </row>
    <row r="171" s="13" customFormat="1">
      <c r="A171" s="13"/>
      <c r="B171" s="245"/>
      <c r="C171" s="246"/>
      <c r="D171" s="240" t="s">
        <v>163</v>
      </c>
      <c r="E171" s="247" t="s">
        <v>1</v>
      </c>
      <c r="F171" s="248" t="s">
        <v>1072</v>
      </c>
      <c r="G171" s="246"/>
      <c r="H171" s="247" t="s">
        <v>1</v>
      </c>
      <c r="I171" s="249"/>
      <c r="J171" s="246"/>
      <c r="K171" s="246"/>
      <c r="L171" s="250"/>
      <c r="M171" s="251"/>
      <c r="N171" s="252"/>
      <c r="O171" s="252"/>
      <c r="P171" s="252"/>
      <c r="Q171" s="252"/>
      <c r="R171" s="252"/>
      <c r="S171" s="252"/>
      <c r="T171" s="25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4" t="s">
        <v>163</v>
      </c>
      <c r="AU171" s="254" t="s">
        <v>87</v>
      </c>
      <c r="AV171" s="13" t="s">
        <v>85</v>
      </c>
      <c r="AW171" s="13" t="s">
        <v>33</v>
      </c>
      <c r="AX171" s="13" t="s">
        <v>77</v>
      </c>
      <c r="AY171" s="254" t="s">
        <v>149</v>
      </c>
    </row>
    <row r="172" s="14" customFormat="1">
      <c r="A172" s="14"/>
      <c r="B172" s="255"/>
      <c r="C172" s="256"/>
      <c r="D172" s="240" t="s">
        <v>163</v>
      </c>
      <c r="E172" s="257" t="s">
        <v>1</v>
      </c>
      <c r="F172" s="258" t="s">
        <v>1073</v>
      </c>
      <c r="G172" s="256"/>
      <c r="H172" s="259">
        <v>-1.484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163</v>
      </c>
      <c r="AU172" s="265" t="s">
        <v>87</v>
      </c>
      <c r="AV172" s="14" t="s">
        <v>87</v>
      </c>
      <c r="AW172" s="14" t="s">
        <v>33</v>
      </c>
      <c r="AX172" s="14" t="s">
        <v>77</v>
      </c>
      <c r="AY172" s="265" t="s">
        <v>149</v>
      </c>
    </row>
    <row r="173" s="13" customFormat="1">
      <c r="A173" s="13"/>
      <c r="B173" s="245"/>
      <c r="C173" s="246"/>
      <c r="D173" s="240" t="s">
        <v>163</v>
      </c>
      <c r="E173" s="247" t="s">
        <v>1</v>
      </c>
      <c r="F173" s="248" t="s">
        <v>874</v>
      </c>
      <c r="G173" s="246"/>
      <c r="H173" s="247" t="s">
        <v>1</v>
      </c>
      <c r="I173" s="249"/>
      <c r="J173" s="246"/>
      <c r="K173" s="246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163</v>
      </c>
      <c r="AU173" s="254" t="s">
        <v>87</v>
      </c>
      <c r="AV173" s="13" t="s">
        <v>85</v>
      </c>
      <c r="AW173" s="13" t="s">
        <v>33</v>
      </c>
      <c r="AX173" s="13" t="s">
        <v>77</v>
      </c>
      <c r="AY173" s="254" t="s">
        <v>149</v>
      </c>
    </row>
    <row r="174" s="15" customFormat="1">
      <c r="A174" s="15"/>
      <c r="B174" s="269"/>
      <c r="C174" s="270"/>
      <c r="D174" s="240" t="s">
        <v>163</v>
      </c>
      <c r="E174" s="271" t="s">
        <v>1</v>
      </c>
      <c r="F174" s="272" t="s">
        <v>290</v>
      </c>
      <c r="G174" s="270"/>
      <c r="H174" s="273">
        <v>159.916</v>
      </c>
      <c r="I174" s="274"/>
      <c r="J174" s="270"/>
      <c r="K174" s="270"/>
      <c r="L174" s="275"/>
      <c r="M174" s="276"/>
      <c r="N174" s="277"/>
      <c r="O174" s="277"/>
      <c r="P174" s="277"/>
      <c r="Q174" s="277"/>
      <c r="R174" s="277"/>
      <c r="S174" s="277"/>
      <c r="T174" s="27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9" t="s">
        <v>163</v>
      </c>
      <c r="AU174" s="279" t="s">
        <v>87</v>
      </c>
      <c r="AV174" s="15" t="s">
        <v>148</v>
      </c>
      <c r="AW174" s="15" t="s">
        <v>33</v>
      </c>
      <c r="AX174" s="15" t="s">
        <v>85</v>
      </c>
      <c r="AY174" s="279" t="s">
        <v>149</v>
      </c>
    </row>
    <row r="175" s="2" customFormat="1" ht="16.5" customHeight="1">
      <c r="A175" s="39"/>
      <c r="B175" s="40"/>
      <c r="C175" s="227" t="s">
        <v>222</v>
      </c>
      <c r="D175" s="227" t="s">
        <v>155</v>
      </c>
      <c r="E175" s="228" t="s">
        <v>419</v>
      </c>
      <c r="F175" s="229" t="s">
        <v>420</v>
      </c>
      <c r="G175" s="230" t="s">
        <v>319</v>
      </c>
      <c r="H175" s="231">
        <v>44.082000000000001</v>
      </c>
      <c r="I175" s="232"/>
      <c r="J175" s="233">
        <f>ROUND(I175*H175,2)</f>
        <v>0</v>
      </c>
      <c r="K175" s="229" t="s">
        <v>159</v>
      </c>
      <c r="L175" s="45"/>
      <c r="M175" s="234" t="s">
        <v>1</v>
      </c>
      <c r="N175" s="235" t="s">
        <v>42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148</v>
      </c>
      <c r="AT175" s="238" t="s">
        <v>155</v>
      </c>
      <c r="AU175" s="238" t="s">
        <v>87</v>
      </c>
      <c r="AY175" s="18" t="s">
        <v>149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148</v>
      </c>
      <c r="BM175" s="238" t="s">
        <v>1074</v>
      </c>
    </row>
    <row r="176" s="2" customFormat="1">
      <c r="A176" s="39"/>
      <c r="B176" s="40"/>
      <c r="C176" s="41"/>
      <c r="D176" s="240" t="s">
        <v>162</v>
      </c>
      <c r="E176" s="41"/>
      <c r="F176" s="241" t="s">
        <v>422</v>
      </c>
      <c r="G176" s="41"/>
      <c r="H176" s="41"/>
      <c r="I176" s="242"/>
      <c r="J176" s="41"/>
      <c r="K176" s="41"/>
      <c r="L176" s="45"/>
      <c r="M176" s="243"/>
      <c r="N176" s="24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162</v>
      </c>
      <c r="AU176" s="18" t="s">
        <v>87</v>
      </c>
    </row>
    <row r="177" s="13" customFormat="1">
      <c r="A177" s="13"/>
      <c r="B177" s="245"/>
      <c r="C177" s="246"/>
      <c r="D177" s="240" t="s">
        <v>163</v>
      </c>
      <c r="E177" s="247" t="s">
        <v>1</v>
      </c>
      <c r="F177" s="248" t="s">
        <v>1075</v>
      </c>
      <c r="G177" s="246"/>
      <c r="H177" s="247" t="s">
        <v>1</v>
      </c>
      <c r="I177" s="249"/>
      <c r="J177" s="246"/>
      <c r="K177" s="246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163</v>
      </c>
      <c r="AU177" s="254" t="s">
        <v>87</v>
      </c>
      <c r="AV177" s="13" t="s">
        <v>85</v>
      </c>
      <c r="AW177" s="13" t="s">
        <v>33</v>
      </c>
      <c r="AX177" s="13" t="s">
        <v>77</v>
      </c>
      <c r="AY177" s="254" t="s">
        <v>149</v>
      </c>
    </row>
    <row r="178" s="14" customFormat="1">
      <c r="A178" s="14"/>
      <c r="B178" s="255"/>
      <c r="C178" s="256"/>
      <c r="D178" s="240" t="s">
        <v>163</v>
      </c>
      <c r="E178" s="257" t="s">
        <v>1</v>
      </c>
      <c r="F178" s="258" t="s">
        <v>1076</v>
      </c>
      <c r="G178" s="256"/>
      <c r="H178" s="259">
        <v>48.399999999999999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163</v>
      </c>
      <c r="AU178" s="265" t="s">
        <v>87</v>
      </c>
      <c r="AV178" s="14" t="s">
        <v>87</v>
      </c>
      <c r="AW178" s="14" t="s">
        <v>33</v>
      </c>
      <c r="AX178" s="14" t="s">
        <v>77</v>
      </c>
      <c r="AY178" s="265" t="s">
        <v>149</v>
      </c>
    </row>
    <row r="179" s="16" customFormat="1">
      <c r="A179" s="16"/>
      <c r="B179" s="293"/>
      <c r="C179" s="294"/>
      <c r="D179" s="240" t="s">
        <v>163</v>
      </c>
      <c r="E179" s="295" t="s">
        <v>1</v>
      </c>
      <c r="F179" s="296" t="s">
        <v>881</v>
      </c>
      <c r="G179" s="294"/>
      <c r="H179" s="297">
        <v>48.399999999999999</v>
      </c>
      <c r="I179" s="298"/>
      <c r="J179" s="294"/>
      <c r="K179" s="294"/>
      <c r="L179" s="299"/>
      <c r="M179" s="300"/>
      <c r="N179" s="301"/>
      <c r="O179" s="301"/>
      <c r="P179" s="301"/>
      <c r="Q179" s="301"/>
      <c r="R179" s="301"/>
      <c r="S179" s="301"/>
      <c r="T179" s="302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303" t="s">
        <v>163</v>
      </c>
      <c r="AU179" s="303" t="s">
        <v>87</v>
      </c>
      <c r="AV179" s="16" t="s">
        <v>171</v>
      </c>
      <c r="AW179" s="16" t="s">
        <v>33</v>
      </c>
      <c r="AX179" s="16" t="s">
        <v>77</v>
      </c>
      <c r="AY179" s="303" t="s">
        <v>149</v>
      </c>
    </row>
    <row r="180" s="13" customFormat="1">
      <c r="A180" s="13"/>
      <c r="B180" s="245"/>
      <c r="C180" s="246"/>
      <c r="D180" s="240" t="s">
        <v>163</v>
      </c>
      <c r="E180" s="247" t="s">
        <v>1</v>
      </c>
      <c r="F180" s="248" t="s">
        <v>1077</v>
      </c>
      <c r="G180" s="246"/>
      <c r="H180" s="247" t="s">
        <v>1</v>
      </c>
      <c r="I180" s="249"/>
      <c r="J180" s="246"/>
      <c r="K180" s="246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163</v>
      </c>
      <c r="AU180" s="254" t="s">
        <v>87</v>
      </c>
      <c r="AV180" s="13" t="s">
        <v>85</v>
      </c>
      <c r="AW180" s="13" t="s">
        <v>33</v>
      </c>
      <c r="AX180" s="13" t="s">
        <v>77</v>
      </c>
      <c r="AY180" s="254" t="s">
        <v>149</v>
      </c>
    </row>
    <row r="181" s="14" customFormat="1">
      <c r="A181" s="14"/>
      <c r="B181" s="255"/>
      <c r="C181" s="256"/>
      <c r="D181" s="240" t="s">
        <v>163</v>
      </c>
      <c r="E181" s="257" t="s">
        <v>1</v>
      </c>
      <c r="F181" s="258" t="s">
        <v>1078</v>
      </c>
      <c r="G181" s="256"/>
      <c r="H181" s="259">
        <v>-4.3179999999999996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5" t="s">
        <v>163</v>
      </c>
      <c r="AU181" s="265" t="s">
        <v>87</v>
      </c>
      <c r="AV181" s="14" t="s">
        <v>87</v>
      </c>
      <c r="AW181" s="14" t="s">
        <v>33</v>
      </c>
      <c r="AX181" s="14" t="s">
        <v>77</v>
      </c>
      <c r="AY181" s="265" t="s">
        <v>149</v>
      </c>
    </row>
    <row r="182" s="15" customFormat="1">
      <c r="A182" s="15"/>
      <c r="B182" s="269"/>
      <c r="C182" s="270"/>
      <c r="D182" s="240" t="s">
        <v>163</v>
      </c>
      <c r="E182" s="271" t="s">
        <v>1</v>
      </c>
      <c r="F182" s="272" t="s">
        <v>290</v>
      </c>
      <c r="G182" s="270"/>
      <c r="H182" s="273">
        <v>44.082000000000001</v>
      </c>
      <c r="I182" s="274"/>
      <c r="J182" s="270"/>
      <c r="K182" s="270"/>
      <c r="L182" s="275"/>
      <c r="M182" s="276"/>
      <c r="N182" s="277"/>
      <c r="O182" s="277"/>
      <c r="P182" s="277"/>
      <c r="Q182" s="277"/>
      <c r="R182" s="277"/>
      <c r="S182" s="277"/>
      <c r="T182" s="27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9" t="s">
        <v>163</v>
      </c>
      <c r="AU182" s="279" t="s">
        <v>87</v>
      </c>
      <c r="AV182" s="15" t="s">
        <v>148</v>
      </c>
      <c r="AW182" s="15" t="s">
        <v>33</v>
      </c>
      <c r="AX182" s="15" t="s">
        <v>85</v>
      </c>
      <c r="AY182" s="279" t="s">
        <v>149</v>
      </c>
    </row>
    <row r="183" s="2" customFormat="1" ht="16.5" customHeight="1">
      <c r="A183" s="39"/>
      <c r="B183" s="40"/>
      <c r="C183" s="280" t="s">
        <v>229</v>
      </c>
      <c r="D183" s="280" t="s">
        <v>398</v>
      </c>
      <c r="E183" s="281" t="s">
        <v>428</v>
      </c>
      <c r="F183" s="282" t="s">
        <v>429</v>
      </c>
      <c r="G183" s="283" t="s">
        <v>381</v>
      </c>
      <c r="H183" s="284">
        <v>88.164000000000001</v>
      </c>
      <c r="I183" s="285"/>
      <c r="J183" s="286">
        <f>ROUND(I183*H183,2)</f>
        <v>0</v>
      </c>
      <c r="K183" s="282" t="s">
        <v>159</v>
      </c>
      <c r="L183" s="287"/>
      <c r="M183" s="288" t="s">
        <v>1</v>
      </c>
      <c r="N183" s="289" t="s">
        <v>42</v>
      </c>
      <c r="O183" s="92"/>
      <c r="P183" s="236">
        <f>O183*H183</f>
        <v>0</v>
      </c>
      <c r="Q183" s="236">
        <v>1</v>
      </c>
      <c r="R183" s="236">
        <f>Q183*H183</f>
        <v>88.164000000000001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197</v>
      </c>
      <c r="AT183" s="238" t="s">
        <v>398</v>
      </c>
      <c r="AU183" s="238" t="s">
        <v>87</v>
      </c>
      <c r="AY183" s="18" t="s">
        <v>149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148</v>
      </c>
      <c r="BM183" s="238" t="s">
        <v>1079</v>
      </c>
    </row>
    <row r="184" s="2" customFormat="1">
      <c r="A184" s="39"/>
      <c r="B184" s="40"/>
      <c r="C184" s="41"/>
      <c r="D184" s="240" t="s">
        <v>162</v>
      </c>
      <c r="E184" s="41"/>
      <c r="F184" s="241" t="s">
        <v>429</v>
      </c>
      <c r="G184" s="41"/>
      <c r="H184" s="41"/>
      <c r="I184" s="242"/>
      <c r="J184" s="41"/>
      <c r="K184" s="41"/>
      <c r="L184" s="45"/>
      <c r="M184" s="243"/>
      <c r="N184" s="24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162</v>
      </c>
      <c r="AU184" s="18" t="s">
        <v>87</v>
      </c>
    </row>
    <row r="185" s="14" customFormat="1">
      <c r="A185" s="14"/>
      <c r="B185" s="255"/>
      <c r="C185" s="256"/>
      <c r="D185" s="240" t="s">
        <v>163</v>
      </c>
      <c r="E185" s="257" t="s">
        <v>1</v>
      </c>
      <c r="F185" s="258" t="s">
        <v>1080</v>
      </c>
      <c r="G185" s="256"/>
      <c r="H185" s="259">
        <v>88.164000000000001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163</v>
      </c>
      <c r="AU185" s="265" t="s">
        <v>87</v>
      </c>
      <c r="AV185" s="14" t="s">
        <v>87</v>
      </c>
      <c r="AW185" s="14" t="s">
        <v>33</v>
      </c>
      <c r="AX185" s="14" t="s">
        <v>85</v>
      </c>
      <c r="AY185" s="265" t="s">
        <v>149</v>
      </c>
    </row>
    <row r="186" s="12" customFormat="1" ht="22.8" customHeight="1">
      <c r="A186" s="12"/>
      <c r="B186" s="211"/>
      <c r="C186" s="212"/>
      <c r="D186" s="213" t="s">
        <v>76</v>
      </c>
      <c r="E186" s="225" t="s">
        <v>171</v>
      </c>
      <c r="F186" s="225" t="s">
        <v>1081</v>
      </c>
      <c r="G186" s="212"/>
      <c r="H186" s="212"/>
      <c r="I186" s="215"/>
      <c r="J186" s="226">
        <f>BK186</f>
        <v>0</v>
      </c>
      <c r="K186" s="212"/>
      <c r="L186" s="217"/>
      <c r="M186" s="218"/>
      <c r="N186" s="219"/>
      <c r="O186" s="219"/>
      <c r="P186" s="220">
        <f>SUM(P187:P189)</f>
        <v>0</v>
      </c>
      <c r="Q186" s="219"/>
      <c r="R186" s="220">
        <f>SUM(R187:R189)</f>
        <v>0</v>
      </c>
      <c r="S186" s="219"/>
      <c r="T186" s="221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2" t="s">
        <v>85</v>
      </c>
      <c r="AT186" s="223" t="s">
        <v>76</v>
      </c>
      <c r="AU186" s="223" t="s">
        <v>85</v>
      </c>
      <c r="AY186" s="222" t="s">
        <v>149</v>
      </c>
      <c r="BK186" s="224">
        <f>SUM(BK187:BK189)</f>
        <v>0</v>
      </c>
    </row>
    <row r="187" s="2" customFormat="1" ht="16.5" customHeight="1">
      <c r="A187" s="39"/>
      <c r="B187" s="40"/>
      <c r="C187" s="227" t="s">
        <v>236</v>
      </c>
      <c r="D187" s="227" t="s">
        <v>155</v>
      </c>
      <c r="E187" s="228" t="s">
        <v>1082</v>
      </c>
      <c r="F187" s="229" t="s">
        <v>1083</v>
      </c>
      <c r="G187" s="230" t="s">
        <v>303</v>
      </c>
      <c r="H187" s="231">
        <v>90</v>
      </c>
      <c r="I187" s="232"/>
      <c r="J187" s="233">
        <f>ROUND(I187*H187,2)</f>
        <v>0</v>
      </c>
      <c r="K187" s="229" t="s">
        <v>159</v>
      </c>
      <c r="L187" s="45"/>
      <c r="M187" s="234" t="s">
        <v>1</v>
      </c>
      <c r="N187" s="235" t="s">
        <v>42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148</v>
      </c>
      <c r="AT187" s="238" t="s">
        <v>155</v>
      </c>
      <c r="AU187" s="238" t="s">
        <v>87</v>
      </c>
      <c r="AY187" s="18" t="s">
        <v>149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148</v>
      </c>
      <c r="BM187" s="238" t="s">
        <v>1084</v>
      </c>
    </row>
    <row r="188" s="2" customFormat="1">
      <c r="A188" s="39"/>
      <c r="B188" s="40"/>
      <c r="C188" s="41"/>
      <c r="D188" s="240" t="s">
        <v>162</v>
      </c>
      <c r="E188" s="41"/>
      <c r="F188" s="241" t="s">
        <v>1085</v>
      </c>
      <c r="G188" s="41"/>
      <c r="H188" s="41"/>
      <c r="I188" s="242"/>
      <c r="J188" s="41"/>
      <c r="K188" s="41"/>
      <c r="L188" s="45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162</v>
      </c>
      <c r="AU188" s="18" t="s">
        <v>87</v>
      </c>
    </row>
    <row r="189" s="14" customFormat="1">
      <c r="A189" s="14"/>
      <c r="B189" s="255"/>
      <c r="C189" s="256"/>
      <c r="D189" s="240" t="s">
        <v>163</v>
      </c>
      <c r="E189" s="257" t="s">
        <v>1</v>
      </c>
      <c r="F189" s="258" t="s">
        <v>1086</v>
      </c>
      <c r="G189" s="256"/>
      <c r="H189" s="259">
        <v>90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163</v>
      </c>
      <c r="AU189" s="265" t="s">
        <v>87</v>
      </c>
      <c r="AV189" s="14" t="s">
        <v>87</v>
      </c>
      <c r="AW189" s="14" t="s">
        <v>33</v>
      </c>
      <c r="AX189" s="14" t="s">
        <v>85</v>
      </c>
      <c r="AY189" s="265" t="s">
        <v>149</v>
      </c>
    </row>
    <row r="190" s="12" customFormat="1" ht="22.8" customHeight="1">
      <c r="A190" s="12"/>
      <c r="B190" s="211"/>
      <c r="C190" s="212"/>
      <c r="D190" s="213" t="s">
        <v>76</v>
      </c>
      <c r="E190" s="225" t="s">
        <v>148</v>
      </c>
      <c r="F190" s="225" t="s">
        <v>518</v>
      </c>
      <c r="G190" s="212"/>
      <c r="H190" s="212"/>
      <c r="I190" s="215"/>
      <c r="J190" s="226">
        <f>BK190</f>
        <v>0</v>
      </c>
      <c r="K190" s="212"/>
      <c r="L190" s="217"/>
      <c r="M190" s="218"/>
      <c r="N190" s="219"/>
      <c r="O190" s="219"/>
      <c r="P190" s="220">
        <f>SUM(P191:P200)</f>
        <v>0</v>
      </c>
      <c r="Q190" s="219"/>
      <c r="R190" s="220">
        <f>SUM(R191:R200)</f>
        <v>0</v>
      </c>
      <c r="S190" s="219"/>
      <c r="T190" s="221">
        <f>SUM(T191:T200)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2" t="s">
        <v>85</v>
      </c>
      <c r="AT190" s="223" t="s">
        <v>76</v>
      </c>
      <c r="AU190" s="223" t="s">
        <v>85</v>
      </c>
      <c r="AY190" s="222" t="s">
        <v>149</v>
      </c>
      <c r="BK190" s="224">
        <f>SUM(BK191:BK200)</f>
        <v>0</v>
      </c>
    </row>
    <row r="191" s="2" customFormat="1" ht="16.5" customHeight="1">
      <c r="A191" s="39"/>
      <c r="B191" s="40"/>
      <c r="C191" s="227" t="s">
        <v>8</v>
      </c>
      <c r="D191" s="227" t="s">
        <v>155</v>
      </c>
      <c r="E191" s="228" t="s">
        <v>887</v>
      </c>
      <c r="F191" s="229" t="s">
        <v>888</v>
      </c>
      <c r="G191" s="230" t="s">
        <v>319</v>
      </c>
      <c r="H191" s="231">
        <v>13.5</v>
      </c>
      <c r="I191" s="232"/>
      <c r="J191" s="233">
        <f>ROUND(I191*H191,2)</f>
        <v>0</v>
      </c>
      <c r="K191" s="229" t="s">
        <v>159</v>
      </c>
      <c r="L191" s="45"/>
      <c r="M191" s="234" t="s">
        <v>1</v>
      </c>
      <c r="N191" s="235" t="s">
        <v>42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148</v>
      </c>
      <c r="AT191" s="238" t="s">
        <v>155</v>
      </c>
      <c r="AU191" s="238" t="s">
        <v>87</v>
      </c>
      <c r="AY191" s="18" t="s">
        <v>149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148</v>
      </c>
      <c r="BM191" s="238" t="s">
        <v>1087</v>
      </c>
    </row>
    <row r="192" s="2" customFormat="1">
      <c r="A192" s="39"/>
      <c r="B192" s="40"/>
      <c r="C192" s="41"/>
      <c r="D192" s="240" t="s">
        <v>162</v>
      </c>
      <c r="E192" s="41"/>
      <c r="F192" s="241" t="s">
        <v>890</v>
      </c>
      <c r="G192" s="41"/>
      <c r="H192" s="41"/>
      <c r="I192" s="242"/>
      <c r="J192" s="41"/>
      <c r="K192" s="41"/>
      <c r="L192" s="45"/>
      <c r="M192" s="243"/>
      <c r="N192" s="244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162</v>
      </c>
      <c r="AU192" s="18" t="s">
        <v>87</v>
      </c>
    </row>
    <row r="193" s="13" customFormat="1">
      <c r="A193" s="13"/>
      <c r="B193" s="245"/>
      <c r="C193" s="246"/>
      <c r="D193" s="240" t="s">
        <v>163</v>
      </c>
      <c r="E193" s="247" t="s">
        <v>1</v>
      </c>
      <c r="F193" s="248" t="s">
        <v>891</v>
      </c>
      <c r="G193" s="246"/>
      <c r="H193" s="247" t="s">
        <v>1</v>
      </c>
      <c r="I193" s="249"/>
      <c r="J193" s="246"/>
      <c r="K193" s="246"/>
      <c r="L193" s="250"/>
      <c r="M193" s="251"/>
      <c r="N193" s="252"/>
      <c r="O193" s="252"/>
      <c r="P193" s="252"/>
      <c r="Q193" s="252"/>
      <c r="R193" s="252"/>
      <c r="S193" s="252"/>
      <c r="T193" s="25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4" t="s">
        <v>163</v>
      </c>
      <c r="AU193" s="254" t="s">
        <v>87</v>
      </c>
      <c r="AV193" s="13" t="s">
        <v>85</v>
      </c>
      <c r="AW193" s="13" t="s">
        <v>33</v>
      </c>
      <c r="AX193" s="13" t="s">
        <v>77</v>
      </c>
      <c r="AY193" s="254" t="s">
        <v>149</v>
      </c>
    </row>
    <row r="194" s="13" customFormat="1">
      <c r="A194" s="13"/>
      <c r="B194" s="245"/>
      <c r="C194" s="246"/>
      <c r="D194" s="240" t="s">
        <v>163</v>
      </c>
      <c r="E194" s="247" t="s">
        <v>1</v>
      </c>
      <c r="F194" s="248" t="s">
        <v>892</v>
      </c>
      <c r="G194" s="246"/>
      <c r="H194" s="247" t="s">
        <v>1</v>
      </c>
      <c r="I194" s="249"/>
      <c r="J194" s="246"/>
      <c r="K194" s="246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163</v>
      </c>
      <c r="AU194" s="254" t="s">
        <v>87</v>
      </c>
      <c r="AV194" s="13" t="s">
        <v>85</v>
      </c>
      <c r="AW194" s="13" t="s">
        <v>33</v>
      </c>
      <c r="AX194" s="13" t="s">
        <v>77</v>
      </c>
      <c r="AY194" s="254" t="s">
        <v>149</v>
      </c>
    </row>
    <row r="195" s="14" customFormat="1">
      <c r="A195" s="14"/>
      <c r="B195" s="255"/>
      <c r="C195" s="256"/>
      <c r="D195" s="240" t="s">
        <v>163</v>
      </c>
      <c r="E195" s="257" t="s">
        <v>1</v>
      </c>
      <c r="F195" s="258" t="s">
        <v>1088</v>
      </c>
      <c r="G195" s="256"/>
      <c r="H195" s="259">
        <v>13.5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5" t="s">
        <v>163</v>
      </c>
      <c r="AU195" s="265" t="s">
        <v>87</v>
      </c>
      <c r="AV195" s="14" t="s">
        <v>87</v>
      </c>
      <c r="AW195" s="14" t="s">
        <v>33</v>
      </c>
      <c r="AX195" s="14" t="s">
        <v>77</v>
      </c>
      <c r="AY195" s="265" t="s">
        <v>149</v>
      </c>
    </row>
    <row r="196" s="15" customFormat="1">
      <c r="A196" s="15"/>
      <c r="B196" s="269"/>
      <c r="C196" s="270"/>
      <c r="D196" s="240" t="s">
        <v>163</v>
      </c>
      <c r="E196" s="271" t="s">
        <v>1</v>
      </c>
      <c r="F196" s="272" t="s">
        <v>290</v>
      </c>
      <c r="G196" s="270"/>
      <c r="H196" s="273">
        <v>13.5</v>
      </c>
      <c r="I196" s="274"/>
      <c r="J196" s="270"/>
      <c r="K196" s="270"/>
      <c r="L196" s="275"/>
      <c r="M196" s="276"/>
      <c r="N196" s="277"/>
      <c r="O196" s="277"/>
      <c r="P196" s="277"/>
      <c r="Q196" s="277"/>
      <c r="R196" s="277"/>
      <c r="S196" s="277"/>
      <c r="T196" s="27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9" t="s">
        <v>163</v>
      </c>
      <c r="AU196" s="279" t="s">
        <v>87</v>
      </c>
      <c r="AV196" s="15" t="s">
        <v>148</v>
      </c>
      <c r="AW196" s="15" t="s">
        <v>33</v>
      </c>
      <c r="AX196" s="15" t="s">
        <v>85</v>
      </c>
      <c r="AY196" s="279" t="s">
        <v>149</v>
      </c>
    </row>
    <row r="197" s="2" customFormat="1" ht="16.5" customHeight="1">
      <c r="A197" s="39"/>
      <c r="B197" s="40"/>
      <c r="C197" s="227" t="s">
        <v>248</v>
      </c>
      <c r="D197" s="227" t="s">
        <v>155</v>
      </c>
      <c r="E197" s="228" t="s">
        <v>520</v>
      </c>
      <c r="F197" s="229" t="s">
        <v>521</v>
      </c>
      <c r="G197" s="230" t="s">
        <v>319</v>
      </c>
      <c r="H197" s="231">
        <v>8.8000000000000007</v>
      </c>
      <c r="I197" s="232"/>
      <c r="J197" s="233">
        <f>ROUND(I197*H197,2)</f>
        <v>0</v>
      </c>
      <c r="K197" s="229" t="s">
        <v>159</v>
      </c>
      <c r="L197" s="45"/>
      <c r="M197" s="234" t="s">
        <v>1</v>
      </c>
      <c r="N197" s="235" t="s">
        <v>42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148</v>
      </c>
      <c r="AT197" s="238" t="s">
        <v>155</v>
      </c>
      <c r="AU197" s="238" t="s">
        <v>87</v>
      </c>
      <c r="AY197" s="18" t="s">
        <v>149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148</v>
      </c>
      <c r="BM197" s="238" t="s">
        <v>1089</v>
      </c>
    </row>
    <row r="198" s="2" customFormat="1">
      <c r="A198" s="39"/>
      <c r="B198" s="40"/>
      <c r="C198" s="41"/>
      <c r="D198" s="240" t="s">
        <v>162</v>
      </c>
      <c r="E198" s="41"/>
      <c r="F198" s="241" t="s">
        <v>523</v>
      </c>
      <c r="G198" s="41"/>
      <c r="H198" s="41"/>
      <c r="I198" s="242"/>
      <c r="J198" s="41"/>
      <c r="K198" s="41"/>
      <c r="L198" s="45"/>
      <c r="M198" s="243"/>
      <c r="N198" s="24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162</v>
      </c>
      <c r="AU198" s="18" t="s">
        <v>87</v>
      </c>
    </row>
    <row r="199" s="13" customFormat="1">
      <c r="A199" s="13"/>
      <c r="B199" s="245"/>
      <c r="C199" s="246"/>
      <c r="D199" s="240" t="s">
        <v>163</v>
      </c>
      <c r="E199" s="247" t="s">
        <v>1</v>
      </c>
      <c r="F199" s="248" t="s">
        <v>1090</v>
      </c>
      <c r="G199" s="246"/>
      <c r="H199" s="247" t="s">
        <v>1</v>
      </c>
      <c r="I199" s="249"/>
      <c r="J199" s="246"/>
      <c r="K199" s="246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163</v>
      </c>
      <c r="AU199" s="254" t="s">
        <v>87</v>
      </c>
      <c r="AV199" s="13" t="s">
        <v>85</v>
      </c>
      <c r="AW199" s="13" t="s">
        <v>33</v>
      </c>
      <c r="AX199" s="13" t="s">
        <v>77</v>
      </c>
      <c r="AY199" s="254" t="s">
        <v>149</v>
      </c>
    </row>
    <row r="200" s="14" customFormat="1">
      <c r="A200" s="14"/>
      <c r="B200" s="255"/>
      <c r="C200" s="256"/>
      <c r="D200" s="240" t="s">
        <v>163</v>
      </c>
      <c r="E200" s="257" t="s">
        <v>1</v>
      </c>
      <c r="F200" s="258" t="s">
        <v>1091</v>
      </c>
      <c r="G200" s="256"/>
      <c r="H200" s="259">
        <v>8.8000000000000007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163</v>
      </c>
      <c r="AU200" s="265" t="s">
        <v>87</v>
      </c>
      <c r="AV200" s="14" t="s">
        <v>87</v>
      </c>
      <c r="AW200" s="14" t="s">
        <v>33</v>
      </c>
      <c r="AX200" s="14" t="s">
        <v>85</v>
      </c>
      <c r="AY200" s="265" t="s">
        <v>149</v>
      </c>
    </row>
    <row r="201" s="12" customFormat="1" ht="22.8" customHeight="1">
      <c r="A201" s="12"/>
      <c r="B201" s="211"/>
      <c r="C201" s="212"/>
      <c r="D201" s="213" t="s">
        <v>76</v>
      </c>
      <c r="E201" s="225" t="s">
        <v>197</v>
      </c>
      <c r="F201" s="225" t="s">
        <v>602</v>
      </c>
      <c r="G201" s="212"/>
      <c r="H201" s="212"/>
      <c r="I201" s="215"/>
      <c r="J201" s="226">
        <f>BK201</f>
        <v>0</v>
      </c>
      <c r="K201" s="212"/>
      <c r="L201" s="217"/>
      <c r="M201" s="218"/>
      <c r="N201" s="219"/>
      <c r="O201" s="219"/>
      <c r="P201" s="220">
        <f>SUM(P202:P249)</f>
        <v>0</v>
      </c>
      <c r="Q201" s="219"/>
      <c r="R201" s="220">
        <f>SUM(R202:R249)</f>
        <v>2.6362658400000001</v>
      </c>
      <c r="S201" s="219"/>
      <c r="T201" s="221">
        <f>SUM(T202:T249)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2" t="s">
        <v>85</v>
      </c>
      <c r="AT201" s="223" t="s">
        <v>76</v>
      </c>
      <c r="AU201" s="223" t="s">
        <v>85</v>
      </c>
      <c r="AY201" s="222" t="s">
        <v>149</v>
      </c>
      <c r="BK201" s="224">
        <f>SUM(BK202:BK249)</f>
        <v>0</v>
      </c>
    </row>
    <row r="202" s="2" customFormat="1" ht="16.5" customHeight="1">
      <c r="A202" s="39"/>
      <c r="B202" s="40"/>
      <c r="C202" s="227" t="s">
        <v>255</v>
      </c>
      <c r="D202" s="227" t="s">
        <v>155</v>
      </c>
      <c r="E202" s="228" t="s">
        <v>1092</v>
      </c>
      <c r="F202" s="229" t="s">
        <v>1093</v>
      </c>
      <c r="G202" s="230" t="s">
        <v>303</v>
      </c>
      <c r="H202" s="231">
        <v>86.079999999999998</v>
      </c>
      <c r="I202" s="232"/>
      <c r="J202" s="233">
        <f>ROUND(I202*H202,2)</f>
        <v>0</v>
      </c>
      <c r="K202" s="229" t="s">
        <v>159</v>
      </c>
      <c r="L202" s="45"/>
      <c r="M202" s="234" t="s">
        <v>1</v>
      </c>
      <c r="N202" s="235" t="s">
        <v>42</v>
      </c>
      <c r="O202" s="92"/>
      <c r="P202" s="236">
        <f>O202*H202</f>
        <v>0</v>
      </c>
      <c r="Q202" s="236">
        <v>2.0000000000000002E-05</v>
      </c>
      <c r="R202" s="236">
        <f>Q202*H202</f>
        <v>0.0017216000000000002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148</v>
      </c>
      <c r="AT202" s="238" t="s">
        <v>155</v>
      </c>
      <c r="AU202" s="238" t="s">
        <v>87</v>
      </c>
      <c r="AY202" s="18" t="s">
        <v>149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148</v>
      </c>
      <c r="BM202" s="238" t="s">
        <v>1094</v>
      </c>
    </row>
    <row r="203" s="2" customFormat="1">
      <c r="A203" s="39"/>
      <c r="B203" s="40"/>
      <c r="C203" s="41"/>
      <c r="D203" s="240" t="s">
        <v>162</v>
      </c>
      <c r="E203" s="41"/>
      <c r="F203" s="241" t="s">
        <v>1095</v>
      </c>
      <c r="G203" s="41"/>
      <c r="H203" s="41"/>
      <c r="I203" s="242"/>
      <c r="J203" s="41"/>
      <c r="K203" s="41"/>
      <c r="L203" s="45"/>
      <c r="M203" s="243"/>
      <c r="N203" s="244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162</v>
      </c>
      <c r="AU203" s="18" t="s">
        <v>87</v>
      </c>
    </row>
    <row r="204" s="13" customFormat="1">
      <c r="A204" s="13"/>
      <c r="B204" s="245"/>
      <c r="C204" s="246"/>
      <c r="D204" s="240" t="s">
        <v>163</v>
      </c>
      <c r="E204" s="247" t="s">
        <v>1</v>
      </c>
      <c r="F204" s="248" t="s">
        <v>1096</v>
      </c>
      <c r="G204" s="246"/>
      <c r="H204" s="247" t="s">
        <v>1</v>
      </c>
      <c r="I204" s="249"/>
      <c r="J204" s="246"/>
      <c r="K204" s="246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163</v>
      </c>
      <c r="AU204" s="254" t="s">
        <v>87</v>
      </c>
      <c r="AV204" s="13" t="s">
        <v>85</v>
      </c>
      <c r="AW204" s="13" t="s">
        <v>33</v>
      </c>
      <c r="AX204" s="13" t="s">
        <v>77</v>
      </c>
      <c r="AY204" s="254" t="s">
        <v>149</v>
      </c>
    </row>
    <row r="205" s="14" customFormat="1">
      <c r="A205" s="14"/>
      <c r="B205" s="255"/>
      <c r="C205" s="256"/>
      <c r="D205" s="240" t="s">
        <v>163</v>
      </c>
      <c r="E205" s="257" t="s">
        <v>1</v>
      </c>
      <c r="F205" s="258" t="s">
        <v>1097</v>
      </c>
      <c r="G205" s="256"/>
      <c r="H205" s="259">
        <v>88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163</v>
      </c>
      <c r="AU205" s="265" t="s">
        <v>87</v>
      </c>
      <c r="AV205" s="14" t="s">
        <v>87</v>
      </c>
      <c r="AW205" s="14" t="s">
        <v>33</v>
      </c>
      <c r="AX205" s="14" t="s">
        <v>77</v>
      </c>
      <c r="AY205" s="265" t="s">
        <v>149</v>
      </c>
    </row>
    <row r="206" s="14" customFormat="1">
      <c r="A206" s="14"/>
      <c r="B206" s="255"/>
      <c r="C206" s="256"/>
      <c r="D206" s="240" t="s">
        <v>163</v>
      </c>
      <c r="E206" s="257" t="s">
        <v>1</v>
      </c>
      <c r="F206" s="258" t="s">
        <v>1098</v>
      </c>
      <c r="G206" s="256"/>
      <c r="H206" s="259">
        <v>-1.9199999999999999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5" t="s">
        <v>163</v>
      </c>
      <c r="AU206" s="265" t="s">
        <v>87</v>
      </c>
      <c r="AV206" s="14" t="s">
        <v>87</v>
      </c>
      <c r="AW206" s="14" t="s">
        <v>33</v>
      </c>
      <c r="AX206" s="14" t="s">
        <v>77</v>
      </c>
      <c r="AY206" s="265" t="s">
        <v>149</v>
      </c>
    </row>
    <row r="207" s="15" customFormat="1">
      <c r="A207" s="15"/>
      <c r="B207" s="269"/>
      <c r="C207" s="270"/>
      <c r="D207" s="240" t="s">
        <v>163</v>
      </c>
      <c r="E207" s="271" t="s">
        <v>1</v>
      </c>
      <c r="F207" s="272" t="s">
        <v>290</v>
      </c>
      <c r="G207" s="270"/>
      <c r="H207" s="273">
        <v>86.079999999999998</v>
      </c>
      <c r="I207" s="274"/>
      <c r="J207" s="270"/>
      <c r="K207" s="270"/>
      <c r="L207" s="275"/>
      <c r="M207" s="276"/>
      <c r="N207" s="277"/>
      <c r="O207" s="277"/>
      <c r="P207" s="277"/>
      <c r="Q207" s="277"/>
      <c r="R207" s="277"/>
      <c r="S207" s="277"/>
      <c r="T207" s="27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9" t="s">
        <v>163</v>
      </c>
      <c r="AU207" s="279" t="s">
        <v>87</v>
      </c>
      <c r="AV207" s="15" t="s">
        <v>148</v>
      </c>
      <c r="AW207" s="15" t="s">
        <v>33</v>
      </c>
      <c r="AX207" s="15" t="s">
        <v>85</v>
      </c>
      <c r="AY207" s="279" t="s">
        <v>149</v>
      </c>
    </row>
    <row r="208" s="2" customFormat="1" ht="16.5" customHeight="1">
      <c r="A208" s="39"/>
      <c r="B208" s="40"/>
      <c r="C208" s="280" t="s">
        <v>372</v>
      </c>
      <c r="D208" s="280" t="s">
        <v>398</v>
      </c>
      <c r="E208" s="281" t="s">
        <v>1099</v>
      </c>
      <c r="F208" s="282" t="s">
        <v>1100</v>
      </c>
      <c r="G208" s="283" t="s">
        <v>303</v>
      </c>
      <c r="H208" s="284">
        <v>88.662000000000006</v>
      </c>
      <c r="I208" s="285"/>
      <c r="J208" s="286">
        <f>ROUND(I208*H208,2)</f>
        <v>0</v>
      </c>
      <c r="K208" s="282" t="s">
        <v>159</v>
      </c>
      <c r="L208" s="287"/>
      <c r="M208" s="288" t="s">
        <v>1</v>
      </c>
      <c r="N208" s="289" t="s">
        <v>42</v>
      </c>
      <c r="O208" s="92"/>
      <c r="P208" s="236">
        <f>O208*H208</f>
        <v>0</v>
      </c>
      <c r="Q208" s="236">
        <v>0.01052</v>
      </c>
      <c r="R208" s="236">
        <f>Q208*H208</f>
        <v>0.93272424000000009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197</v>
      </c>
      <c r="AT208" s="238" t="s">
        <v>398</v>
      </c>
      <c r="AU208" s="238" t="s">
        <v>87</v>
      </c>
      <c r="AY208" s="18" t="s">
        <v>149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148</v>
      </c>
      <c r="BM208" s="238" t="s">
        <v>1101</v>
      </c>
    </row>
    <row r="209" s="2" customFormat="1">
      <c r="A209" s="39"/>
      <c r="B209" s="40"/>
      <c r="C209" s="41"/>
      <c r="D209" s="240" t="s">
        <v>162</v>
      </c>
      <c r="E209" s="41"/>
      <c r="F209" s="241" t="s">
        <v>1100</v>
      </c>
      <c r="G209" s="41"/>
      <c r="H209" s="41"/>
      <c r="I209" s="242"/>
      <c r="J209" s="41"/>
      <c r="K209" s="41"/>
      <c r="L209" s="45"/>
      <c r="M209" s="243"/>
      <c r="N209" s="244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162</v>
      </c>
      <c r="AU209" s="18" t="s">
        <v>87</v>
      </c>
    </row>
    <row r="210" s="14" customFormat="1">
      <c r="A210" s="14"/>
      <c r="B210" s="255"/>
      <c r="C210" s="256"/>
      <c r="D210" s="240" t="s">
        <v>163</v>
      </c>
      <c r="E210" s="257" t="s">
        <v>1</v>
      </c>
      <c r="F210" s="258" t="s">
        <v>1102</v>
      </c>
      <c r="G210" s="256"/>
      <c r="H210" s="259">
        <v>86.079999999999998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5" t="s">
        <v>163</v>
      </c>
      <c r="AU210" s="265" t="s">
        <v>87</v>
      </c>
      <c r="AV210" s="14" t="s">
        <v>87</v>
      </c>
      <c r="AW210" s="14" t="s">
        <v>33</v>
      </c>
      <c r="AX210" s="14" t="s">
        <v>85</v>
      </c>
      <c r="AY210" s="265" t="s">
        <v>149</v>
      </c>
    </row>
    <row r="211" s="13" customFormat="1">
      <c r="A211" s="13"/>
      <c r="B211" s="245"/>
      <c r="C211" s="246"/>
      <c r="D211" s="240" t="s">
        <v>163</v>
      </c>
      <c r="E211" s="247" t="s">
        <v>1</v>
      </c>
      <c r="F211" s="248" t="s">
        <v>1103</v>
      </c>
      <c r="G211" s="246"/>
      <c r="H211" s="247" t="s">
        <v>1</v>
      </c>
      <c r="I211" s="249"/>
      <c r="J211" s="246"/>
      <c r="K211" s="246"/>
      <c r="L211" s="250"/>
      <c r="M211" s="251"/>
      <c r="N211" s="252"/>
      <c r="O211" s="252"/>
      <c r="P211" s="252"/>
      <c r="Q211" s="252"/>
      <c r="R211" s="252"/>
      <c r="S211" s="252"/>
      <c r="T211" s="25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4" t="s">
        <v>163</v>
      </c>
      <c r="AU211" s="254" t="s">
        <v>87</v>
      </c>
      <c r="AV211" s="13" t="s">
        <v>85</v>
      </c>
      <c r="AW211" s="13" t="s">
        <v>33</v>
      </c>
      <c r="AX211" s="13" t="s">
        <v>77</v>
      </c>
      <c r="AY211" s="254" t="s">
        <v>149</v>
      </c>
    </row>
    <row r="212" s="14" customFormat="1">
      <c r="A212" s="14"/>
      <c r="B212" s="255"/>
      <c r="C212" s="256"/>
      <c r="D212" s="240" t="s">
        <v>163</v>
      </c>
      <c r="E212" s="256"/>
      <c r="F212" s="258" t="s">
        <v>1104</v>
      </c>
      <c r="G212" s="256"/>
      <c r="H212" s="259">
        <v>88.662000000000006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5" t="s">
        <v>163</v>
      </c>
      <c r="AU212" s="265" t="s">
        <v>87</v>
      </c>
      <c r="AV212" s="14" t="s">
        <v>87</v>
      </c>
      <c r="AW212" s="14" t="s">
        <v>4</v>
      </c>
      <c r="AX212" s="14" t="s">
        <v>85</v>
      </c>
      <c r="AY212" s="265" t="s">
        <v>149</v>
      </c>
    </row>
    <row r="213" s="2" customFormat="1" ht="21.75" customHeight="1">
      <c r="A213" s="39"/>
      <c r="B213" s="40"/>
      <c r="C213" s="227" t="s">
        <v>378</v>
      </c>
      <c r="D213" s="227" t="s">
        <v>155</v>
      </c>
      <c r="E213" s="228" t="s">
        <v>1105</v>
      </c>
      <c r="F213" s="229" t="s">
        <v>1106</v>
      </c>
      <c r="G213" s="230" t="s">
        <v>485</v>
      </c>
      <c r="H213" s="231">
        <v>6</v>
      </c>
      <c r="I213" s="232"/>
      <c r="J213" s="233">
        <f>ROUND(I213*H213,2)</f>
        <v>0</v>
      </c>
      <c r="K213" s="229" t="s">
        <v>159</v>
      </c>
      <c r="L213" s="45"/>
      <c r="M213" s="234" t="s">
        <v>1</v>
      </c>
      <c r="N213" s="235" t="s">
        <v>42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148</v>
      </c>
      <c r="AT213" s="238" t="s">
        <v>155</v>
      </c>
      <c r="AU213" s="238" t="s">
        <v>87</v>
      </c>
      <c r="AY213" s="18" t="s">
        <v>149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148</v>
      </c>
      <c r="BM213" s="238" t="s">
        <v>1107</v>
      </c>
    </row>
    <row r="214" s="2" customFormat="1">
      <c r="A214" s="39"/>
      <c r="B214" s="40"/>
      <c r="C214" s="41"/>
      <c r="D214" s="240" t="s">
        <v>162</v>
      </c>
      <c r="E214" s="41"/>
      <c r="F214" s="241" t="s">
        <v>1108</v>
      </c>
      <c r="G214" s="41"/>
      <c r="H214" s="41"/>
      <c r="I214" s="242"/>
      <c r="J214" s="41"/>
      <c r="K214" s="41"/>
      <c r="L214" s="45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162</v>
      </c>
      <c r="AU214" s="18" t="s">
        <v>87</v>
      </c>
    </row>
    <row r="215" s="14" customFormat="1">
      <c r="A215" s="14"/>
      <c r="B215" s="255"/>
      <c r="C215" s="256"/>
      <c r="D215" s="240" t="s">
        <v>163</v>
      </c>
      <c r="E215" s="257" t="s">
        <v>1</v>
      </c>
      <c r="F215" s="258" t="s">
        <v>1109</v>
      </c>
      <c r="G215" s="256"/>
      <c r="H215" s="259">
        <v>5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5" t="s">
        <v>163</v>
      </c>
      <c r="AU215" s="265" t="s">
        <v>87</v>
      </c>
      <c r="AV215" s="14" t="s">
        <v>87</v>
      </c>
      <c r="AW215" s="14" t="s">
        <v>33</v>
      </c>
      <c r="AX215" s="14" t="s">
        <v>77</v>
      </c>
      <c r="AY215" s="265" t="s">
        <v>149</v>
      </c>
    </row>
    <row r="216" s="14" customFormat="1">
      <c r="A216" s="14"/>
      <c r="B216" s="255"/>
      <c r="C216" s="256"/>
      <c r="D216" s="240" t="s">
        <v>163</v>
      </c>
      <c r="E216" s="257" t="s">
        <v>1</v>
      </c>
      <c r="F216" s="258" t="s">
        <v>1110</v>
      </c>
      <c r="G216" s="256"/>
      <c r="H216" s="259">
        <v>1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5" t="s">
        <v>163</v>
      </c>
      <c r="AU216" s="265" t="s">
        <v>87</v>
      </c>
      <c r="AV216" s="14" t="s">
        <v>87</v>
      </c>
      <c r="AW216" s="14" t="s">
        <v>33</v>
      </c>
      <c r="AX216" s="14" t="s">
        <v>77</v>
      </c>
      <c r="AY216" s="265" t="s">
        <v>149</v>
      </c>
    </row>
    <row r="217" s="15" customFormat="1">
      <c r="A217" s="15"/>
      <c r="B217" s="269"/>
      <c r="C217" s="270"/>
      <c r="D217" s="240" t="s">
        <v>163</v>
      </c>
      <c r="E217" s="271" t="s">
        <v>1</v>
      </c>
      <c r="F217" s="272" t="s">
        <v>290</v>
      </c>
      <c r="G217" s="270"/>
      <c r="H217" s="273">
        <v>6</v>
      </c>
      <c r="I217" s="274"/>
      <c r="J217" s="270"/>
      <c r="K217" s="270"/>
      <c r="L217" s="275"/>
      <c r="M217" s="276"/>
      <c r="N217" s="277"/>
      <c r="O217" s="277"/>
      <c r="P217" s="277"/>
      <c r="Q217" s="277"/>
      <c r="R217" s="277"/>
      <c r="S217" s="277"/>
      <c r="T217" s="278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9" t="s">
        <v>163</v>
      </c>
      <c r="AU217" s="279" t="s">
        <v>87</v>
      </c>
      <c r="AV217" s="15" t="s">
        <v>148</v>
      </c>
      <c r="AW217" s="15" t="s">
        <v>33</v>
      </c>
      <c r="AX217" s="15" t="s">
        <v>85</v>
      </c>
      <c r="AY217" s="279" t="s">
        <v>149</v>
      </c>
    </row>
    <row r="218" s="2" customFormat="1" ht="16.5" customHeight="1">
      <c r="A218" s="39"/>
      <c r="B218" s="40"/>
      <c r="C218" s="280" t="s">
        <v>385</v>
      </c>
      <c r="D218" s="280" t="s">
        <v>398</v>
      </c>
      <c r="E218" s="281" t="s">
        <v>1111</v>
      </c>
      <c r="F218" s="282" t="s">
        <v>1112</v>
      </c>
      <c r="G218" s="283" t="s">
        <v>485</v>
      </c>
      <c r="H218" s="284">
        <v>5</v>
      </c>
      <c r="I218" s="285"/>
      <c r="J218" s="286">
        <f>ROUND(I218*H218,2)</f>
        <v>0</v>
      </c>
      <c r="K218" s="282" t="s">
        <v>159</v>
      </c>
      <c r="L218" s="287"/>
      <c r="M218" s="288" t="s">
        <v>1</v>
      </c>
      <c r="N218" s="289" t="s">
        <v>42</v>
      </c>
      <c r="O218" s="92"/>
      <c r="P218" s="236">
        <f>O218*H218</f>
        <v>0</v>
      </c>
      <c r="Q218" s="236">
        <v>0.0037000000000000002</v>
      </c>
      <c r="R218" s="236">
        <f>Q218*H218</f>
        <v>0.018500000000000003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197</v>
      </c>
      <c r="AT218" s="238" t="s">
        <v>398</v>
      </c>
      <c r="AU218" s="238" t="s">
        <v>87</v>
      </c>
      <c r="AY218" s="18" t="s">
        <v>149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85</v>
      </c>
      <c r="BK218" s="239">
        <f>ROUND(I218*H218,2)</f>
        <v>0</v>
      </c>
      <c r="BL218" s="18" t="s">
        <v>148</v>
      </c>
      <c r="BM218" s="238" t="s">
        <v>1113</v>
      </c>
    </row>
    <row r="219" s="2" customFormat="1">
      <c r="A219" s="39"/>
      <c r="B219" s="40"/>
      <c r="C219" s="41"/>
      <c r="D219" s="240" t="s">
        <v>162</v>
      </c>
      <c r="E219" s="41"/>
      <c r="F219" s="241" t="s">
        <v>1112</v>
      </c>
      <c r="G219" s="41"/>
      <c r="H219" s="41"/>
      <c r="I219" s="242"/>
      <c r="J219" s="41"/>
      <c r="K219" s="41"/>
      <c r="L219" s="45"/>
      <c r="M219" s="243"/>
      <c r="N219" s="244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162</v>
      </c>
      <c r="AU219" s="18" t="s">
        <v>87</v>
      </c>
    </row>
    <row r="220" s="14" customFormat="1">
      <c r="A220" s="14"/>
      <c r="B220" s="255"/>
      <c r="C220" s="256"/>
      <c r="D220" s="240" t="s">
        <v>163</v>
      </c>
      <c r="E220" s="257" t="s">
        <v>1</v>
      </c>
      <c r="F220" s="258" t="s">
        <v>1114</v>
      </c>
      <c r="G220" s="256"/>
      <c r="H220" s="259">
        <v>5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5" t="s">
        <v>163</v>
      </c>
      <c r="AU220" s="265" t="s">
        <v>87</v>
      </c>
      <c r="AV220" s="14" t="s">
        <v>87</v>
      </c>
      <c r="AW220" s="14" t="s">
        <v>33</v>
      </c>
      <c r="AX220" s="14" t="s">
        <v>85</v>
      </c>
      <c r="AY220" s="265" t="s">
        <v>149</v>
      </c>
    </row>
    <row r="221" s="2" customFormat="1" ht="16.5" customHeight="1">
      <c r="A221" s="39"/>
      <c r="B221" s="40"/>
      <c r="C221" s="280" t="s">
        <v>7</v>
      </c>
      <c r="D221" s="280" t="s">
        <v>398</v>
      </c>
      <c r="E221" s="281" t="s">
        <v>1115</v>
      </c>
      <c r="F221" s="282" t="s">
        <v>1116</v>
      </c>
      <c r="G221" s="283" t="s">
        <v>485</v>
      </c>
      <c r="H221" s="284">
        <v>1</v>
      </c>
      <c r="I221" s="285"/>
      <c r="J221" s="286">
        <f>ROUND(I221*H221,2)</f>
        <v>0</v>
      </c>
      <c r="K221" s="282" t="s">
        <v>159</v>
      </c>
      <c r="L221" s="287"/>
      <c r="M221" s="288" t="s">
        <v>1</v>
      </c>
      <c r="N221" s="289" t="s">
        <v>42</v>
      </c>
      <c r="O221" s="92"/>
      <c r="P221" s="236">
        <f>O221*H221</f>
        <v>0</v>
      </c>
      <c r="Q221" s="236">
        <v>0.0044999999999999997</v>
      </c>
      <c r="R221" s="236">
        <f>Q221*H221</f>
        <v>0.0044999999999999997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197</v>
      </c>
      <c r="AT221" s="238" t="s">
        <v>398</v>
      </c>
      <c r="AU221" s="238" t="s">
        <v>87</v>
      </c>
      <c r="AY221" s="18" t="s">
        <v>149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148</v>
      </c>
      <c r="BM221" s="238" t="s">
        <v>1117</v>
      </c>
    </row>
    <row r="222" s="2" customFormat="1">
      <c r="A222" s="39"/>
      <c r="B222" s="40"/>
      <c r="C222" s="41"/>
      <c r="D222" s="240" t="s">
        <v>162</v>
      </c>
      <c r="E222" s="41"/>
      <c r="F222" s="241" t="s">
        <v>1116</v>
      </c>
      <c r="G222" s="41"/>
      <c r="H222" s="41"/>
      <c r="I222" s="242"/>
      <c r="J222" s="41"/>
      <c r="K222" s="41"/>
      <c r="L222" s="45"/>
      <c r="M222" s="243"/>
      <c r="N222" s="244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162</v>
      </c>
      <c r="AU222" s="18" t="s">
        <v>87</v>
      </c>
    </row>
    <row r="223" s="14" customFormat="1">
      <c r="A223" s="14"/>
      <c r="B223" s="255"/>
      <c r="C223" s="256"/>
      <c r="D223" s="240" t="s">
        <v>163</v>
      </c>
      <c r="E223" s="257" t="s">
        <v>1</v>
      </c>
      <c r="F223" s="258" t="s">
        <v>626</v>
      </c>
      <c r="G223" s="256"/>
      <c r="H223" s="259">
        <v>1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5" t="s">
        <v>163</v>
      </c>
      <c r="AU223" s="265" t="s">
        <v>87</v>
      </c>
      <c r="AV223" s="14" t="s">
        <v>87</v>
      </c>
      <c r="AW223" s="14" t="s">
        <v>33</v>
      </c>
      <c r="AX223" s="14" t="s">
        <v>85</v>
      </c>
      <c r="AY223" s="265" t="s">
        <v>149</v>
      </c>
    </row>
    <row r="224" s="2" customFormat="1" ht="16.5" customHeight="1">
      <c r="A224" s="39"/>
      <c r="B224" s="40"/>
      <c r="C224" s="227" t="s">
        <v>397</v>
      </c>
      <c r="D224" s="227" t="s">
        <v>155</v>
      </c>
      <c r="E224" s="228" t="s">
        <v>1118</v>
      </c>
      <c r="F224" s="229" t="s">
        <v>1119</v>
      </c>
      <c r="G224" s="230" t="s">
        <v>1120</v>
      </c>
      <c r="H224" s="231">
        <v>3</v>
      </c>
      <c r="I224" s="232"/>
      <c r="J224" s="233">
        <f>ROUND(I224*H224,2)</f>
        <v>0</v>
      </c>
      <c r="K224" s="229" t="s">
        <v>159</v>
      </c>
      <c r="L224" s="45"/>
      <c r="M224" s="234" t="s">
        <v>1</v>
      </c>
      <c r="N224" s="235" t="s">
        <v>42</v>
      </c>
      <c r="O224" s="92"/>
      <c r="P224" s="236">
        <f>O224*H224</f>
        <v>0</v>
      </c>
      <c r="Q224" s="236">
        <v>0.00025000000000000001</v>
      </c>
      <c r="R224" s="236">
        <f>Q224*H224</f>
        <v>0.00075000000000000002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148</v>
      </c>
      <c r="AT224" s="238" t="s">
        <v>155</v>
      </c>
      <c r="AU224" s="238" t="s">
        <v>87</v>
      </c>
      <c r="AY224" s="18" t="s">
        <v>149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85</v>
      </c>
      <c r="BK224" s="239">
        <f>ROUND(I224*H224,2)</f>
        <v>0</v>
      </c>
      <c r="BL224" s="18" t="s">
        <v>148</v>
      </c>
      <c r="BM224" s="238" t="s">
        <v>1121</v>
      </c>
    </row>
    <row r="225" s="2" customFormat="1">
      <c r="A225" s="39"/>
      <c r="B225" s="40"/>
      <c r="C225" s="41"/>
      <c r="D225" s="240" t="s">
        <v>162</v>
      </c>
      <c r="E225" s="41"/>
      <c r="F225" s="241" t="s">
        <v>1122</v>
      </c>
      <c r="G225" s="41"/>
      <c r="H225" s="41"/>
      <c r="I225" s="242"/>
      <c r="J225" s="41"/>
      <c r="K225" s="41"/>
      <c r="L225" s="45"/>
      <c r="M225" s="243"/>
      <c r="N225" s="244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162</v>
      </c>
      <c r="AU225" s="18" t="s">
        <v>87</v>
      </c>
    </row>
    <row r="226" s="14" customFormat="1">
      <c r="A226" s="14"/>
      <c r="B226" s="255"/>
      <c r="C226" s="256"/>
      <c r="D226" s="240" t="s">
        <v>163</v>
      </c>
      <c r="E226" s="257" t="s">
        <v>1</v>
      </c>
      <c r="F226" s="258" t="s">
        <v>1123</v>
      </c>
      <c r="G226" s="256"/>
      <c r="H226" s="259">
        <v>3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5" t="s">
        <v>163</v>
      </c>
      <c r="AU226" s="265" t="s">
        <v>87</v>
      </c>
      <c r="AV226" s="14" t="s">
        <v>87</v>
      </c>
      <c r="AW226" s="14" t="s">
        <v>33</v>
      </c>
      <c r="AX226" s="14" t="s">
        <v>85</v>
      </c>
      <c r="AY226" s="265" t="s">
        <v>149</v>
      </c>
    </row>
    <row r="227" s="2" customFormat="1" ht="16.5" customHeight="1">
      <c r="A227" s="39"/>
      <c r="B227" s="40"/>
      <c r="C227" s="227" t="s">
        <v>406</v>
      </c>
      <c r="D227" s="227" t="s">
        <v>155</v>
      </c>
      <c r="E227" s="228" t="s">
        <v>1124</v>
      </c>
      <c r="F227" s="229" t="s">
        <v>1125</v>
      </c>
      <c r="G227" s="230" t="s">
        <v>485</v>
      </c>
      <c r="H227" s="231">
        <v>1</v>
      </c>
      <c r="I227" s="232"/>
      <c r="J227" s="233">
        <f>ROUND(I227*H227,2)</f>
        <v>0</v>
      </c>
      <c r="K227" s="229" t="s">
        <v>159</v>
      </c>
      <c r="L227" s="45"/>
      <c r="M227" s="234" t="s">
        <v>1</v>
      </c>
      <c r="N227" s="235" t="s">
        <v>42</v>
      </c>
      <c r="O227" s="92"/>
      <c r="P227" s="236">
        <f>O227*H227</f>
        <v>0</v>
      </c>
      <c r="Q227" s="236">
        <v>0.10921</v>
      </c>
      <c r="R227" s="236">
        <f>Q227*H227</f>
        <v>0.10921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148</v>
      </c>
      <c r="AT227" s="238" t="s">
        <v>155</v>
      </c>
      <c r="AU227" s="238" t="s">
        <v>87</v>
      </c>
      <c r="AY227" s="18" t="s">
        <v>149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85</v>
      </c>
      <c r="BK227" s="239">
        <f>ROUND(I227*H227,2)</f>
        <v>0</v>
      </c>
      <c r="BL227" s="18" t="s">
        <v>148</v>
      </c>
      <c r="BM227" s="238" t="s">
        <v>1126</v>
      </c>
    </row>
    <row r="228" s="2" customFormat="1">
      <c r="A228" s="39"/>
      <c r="B228" s="40"/>
      <c r="C228" s="41"/>
      <c r="D228" s="240" t="s">
        <v>162</v>
      </c>
      <c r="E228" s="41"/>
      <c r="F228" s="241" t="s">
        <v>1127</v>
      </c>
      <c r="G228" s="41"/>
      <c r="H228" s="41"/>
      <c r="I228" s="242"/>
      <c r="J228" s="41"/>
      <c r="K228" s="41"/>
      <c r="L228" s="45"/>
      <c r="M228" s="243"/>
      <c r="N228" s="244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162</v>
      </c>
      <c r="AU228" s="18" t="s">
        <v>87</v>
      </c>
    </row>
    <row r="229" s="14" customFormat="1">
      <c r="A229" s="14"/>
      <c r="B229" s="255"/>
      <c r="C229" s="256"/>
      <c r="D229" s="240" t="s">
        <v>163</v>
      </c>
      <c r="E229" s="257" t="s">
        <v>1</v>
      </c>
      <c r="F229" s="258" t="s">
        <v>1128</v>
      </c>
      <c r="G229" s="256"/>
      <c r="H229" s="259">
        <v>1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5" t="s">
        <v>163</v>
      </c>
      <c r="AU229" s="265" t="s">
        <v>87</v>
      </c>
      <c r="AV229" s="14" t="s">
        <v>87</v>
      </c>
      <c r="AW229" s="14" t="s">
        <v>33</v>
      </c>
      <c r="AX229" s="14" t="s">
        <v>85</v>
      </c>
      <c r="AY229" s="265" t="s">
        <v>149</v>
      </c>
    </row>
    <row r="230" s="2" customFormat="1" ht="16.5" customHeight="1">
      <c r="A230" s="39"/>
      <c r="B230" s="40"/>
      <c r="C230" s="227" t="s">
        <v>418</v>
      </c>
      <c r="D230" s="227" t="s">
        <v>155</v>
      </c>
      <c r="E230" s="228" t="s">
        <v>1129</v>
      </c>
      <c r="F230" s="229" t="s">
        <v>1130</v>
      </c>
      <c r="G230" s="230" t="s">
        <v>485</v>
      </c>
      <c r="H230" s="231">
        <v>1</v>
      </c>
      <c r="I230" s="232"/>
      <c r="J230" s="233">
        <f>ROUND(I230*H230,2)</f>
        <v>0</v>
      </c>
      <c r="K230" s="229" t="s">
        <v>159</v>
      </c>
      <c r="L230" s="45"/>
      <c r="M230" s="234" t="s">
        <v>1</v>
      </c>
      <c r="N230" s="235" t="s">
        <v>42</v>
      </c>
      <c r="O230" s="92"/>
      <c r="P230" s="236">
        <f>O230*H230</f>
        <v>0</v>
      </c>
      <c r="Q230" s="236">
        <v>0.10833</v>
      </c>
      <c r="R230" s="236">
        <f>Q230*H230</f>
        <v>0.10833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148</v>
      </c>
      <c r="AT230" s="238" t="s">
        <v>155</v>
      </c>
      <c r="AU230" s="238" t="s">
        <v>87</v>
      </c>
      <c r="AY230" s="18" t="s">
        <v>149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85</v>
      </c>
      <c r="BK230" s="239">
        <f>ROUND(I230*H230,2)</f>
        <v>0</v>
      </c>
      <c r="BL230" s="18" t="s">
        <v>148</v>
      </c>
      <c r="BM230" s="238" t="s">
        <v>1131</v>
      </c>
    </row>
    <row r="231" s="2" customFormat="1">
      <c r="A231" s="39"/>
      <c r="B231" s="40"/>
      <c r="C231" s="41"/>
      <c r="D231" s="240" t="s">
        <v>162</v>
      </c>
      <c r="E231" s="41"/>
      <c r="F231" s="241" t="s">
        <v>1132</v>
      </c>
      <c r="G231" s="41"/>
      <c r="H231" s="41"/>
      <c r="I231" s="242"/>
      <c r="J231" s="41"/>
      <c r="K231" s="41"/>
      <c r="L231" s="45"/>
      <c r="M231" s="243"/>
      <c r="N231" s="244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162</v>
      </c>
      <c r="AU231" s="18" t="s">
        <v>87</v>
      </c>
    </row>
    <row r="232" s="14" customFormat="1">
      <c r="A232" s="14"/>
      <c r="B232" s="255"/>
      <c r="C232" s="256"/>
      <c r="D232" s="240" t="s">
        <v>163</v>
      </c>
      <c r="E232" s="257" t="s">
        <v>1</v>
      </c>
      <c r="F232" s="258" t="s">
        <v>1133</v>
      </c>
      <c r="G232" s="256"/>
      <c r="H232" s="259">
        <v>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5" t="s">
        <v>163</v>
      </c>
      <c r="AU232" s="265" t="s">
        <v>87</v>
      </c>
      <c r="AV232" s="14" t="s">
        <v>87</v>
      </c>
      <c r="AW232" s="14" t="s">
        <v>33</v>
      </c>
      <c r="AX232" s="14" t="s">
        <v>85</v>
      </c>
      <c r="AY232" s="265" t="s">
        <v>149</v>
      </c>
    </row>
    <row r="233" s="2" customFormat="1" ht="16.5" customHeight="1">
      <c r="A233" s="39"/>
      <c r="B233" s="40"/>
      <c r="C233" s="227" t="s">
        <v>427</v>
      </c>
      <c r="D233" s="227" t="s">
        <v>155</v>
      </c>
      <c r="E233" s="228" t="s">
        <v>1134</v>
      </c>
      <c r="F233" s="229" t="s">
        <v>1135</v>
      </c>
      <c r="G233" s="230" t="s">
        <v>485</v>
      </c>
      <c r="H233" s="231">
        <v>1</v>
      </c>
      <c r="I233" s="232"/>
      <c r="J233" s="233">
        <f>ROUND(I233*H233,2)</f>
        <v>0</v>
      </c>
      <c r="K233" s="229" t="s">
        <v>159</v>
      </c>
      <c r="L233" s="45"/>
      <c r="M233" s="234" t="s">
        <v>1</v>
      </c>
      <c r="N233" s="235" t="s">
        <v>42</v>
      </c>
      <c r="O233" s="92"/>
      <c r="P233" s="236">
        <f>O233*H233</f>
        <v>0</v>
      </c>
      <c r="Q233" s="236">
        <v>0.11217000000000001</v>
      </c>
      <c r="R233" s="236">
        <f>Q233*H233</f>
        <v>0.11217000000000001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148</v>
      </c>
      <c r="AT233" s="238" t="s">
        <v>155</v>
      </c>
      <c r="AU233" s="238" t="s">
        <v>87</v>
      </c>
      <c r="AY233" s="18" t="s">
        <v>149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85</v>
      </c>
      <c r="BK233" s="239">
        <f>ROUND(I233*H233,2)</f>
        <v>0</v>
      </c>
      <c r="BL233" s="18" t="s">
        <v>148</v>
      </c>
      <c r="BM233" s="238" t="s">
        <v>1136</v>
      </c>
    </row>
    <row r="234" s="2" customFormat="1">
      <c r="A234" s="39"/>
      <c r="B234" s="40"/>
      <c r="C234" s="41"/>
      <c r="D234" s="240" t="s">
        <v>162</v>
      </c>
      <c r="E234" s="41"/>
      <c r="F234" s="241" t="s">
        <v>1137</v>
      </c>
      <c r="G234" s="41"/>
      <c r="H234" s="41"/>
      <c r="I234" s="242"/>
      <c r="J234" s="41"/>
      <c r="K234" s="41"/>
      <c r="L234" s="45"/>
      <c r="M234" s="243"/>
      <c r="N234" s="244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162</v>
      </c>
      <c r="AU234" s="18" t="s">
        <v>87</v>
      </c>
    </row>
    <row r="235" s="14" customFormat="1">
      <c r="A235" s="14"/>
      <c r="B235" s="255"/>
      <c r="C235" s="256"/>
      <c r="D235" s="240" t="s">
        <v>163</v>
      </c>
      <c r="E235" s="257" t="s">
        <v>1</v>
      </c>
      <c r="F235" s="258" t="s">
        <v>1138</v>
      </c>
      <c r="G235" s="256"/>
      <c r="H235" s="259">
        <v>1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5" t="s">
        <v>163</v>
      </c>
      <c r="AU235" s="265" t="s">
        <v>87</v>
      </c>
      <c r="AV235" s="14" t="s">
        <v>87</v>
      </c>
      <c r="AW235" s="14" t="s">
        <v>33</v>
      </c>
      <c r="AX235" s="14" t="s">
        <v>85</v>
      </c>
      <c r="AY235" s="265" t="s">
        <v>149</v>
      </c>
    </row>
    <row r="236" s="2" customFormat="1" ht="16.5" customHeight="1">
      <c r="A236" s="39"/>
      <c r="B236" s="40"/>
      <c r="C236" s="227" t="s">
        <v>432</v>
      </c>
      <c r="D236" s="227" t="s">
        <v>155</v>
      </c>
      <c r="E236" s="228" t="s">
        <v>1139</v>
      </c>
      <c r="F236" s="229" t="s">
        <v>1140</v>
      </c>
      <c r="G236" s="230" t="s">
        <v>485</v>
      </c>
      <c r="H236" s="231">
        <v>2</v>
      </c>
      <c r="I236" s="232"/>
      <c r="J236" s="233">
        <f>ROUND(I236*H236,2)</f>
        <v>0</v>
      </c>
      <c r="K236" s="229" t="s">
        <v>159</v>
      </c>
      <c r="L236" s="45"/>
      <c r="M236" s="234" t="s">
        <v>1</v>
      </c>
      <c r="N236" s="235" t="s">
        <v>42</v>
      </c>
      <c r="O236" s="92"/>
      <c r="P236" s="236">
        <f>O236*H236</f>
        <v>0</v>
      </c>
      <c r="Q236" s="236">
        <v>0.024240000000000001</v>
      </c>
      <c r="R236" s="236">
        <f>Q236*H236</f>
        <v>0.048480000000000002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148</v>
      </c>
      <c r="AT236" s="238" t="s">
        <v>155</v>
      </c>
      <c r="AU236" s="238" t="s">
        <v>87</v>
      </c>
      <c r="AY236" s="18" t="s">
        <v>149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85</v>
      </c>
      <c r="BK236" s="239">
        <f>ROUND(I236*H236,2)</f>
        <v>0</v>
      </c>
      <c r="BL236" s="18" t="s">
        <v>148</v>
      </c>
      <c r="BM236" s="238" t="s">
        <v>1141</v>
      </c>
    </row>
    <row r="237" s="2" customFormat="1">
      <c r="A237" s="39"/>
      <c r="B237" s="40"/>
      <c r="C237" s="41"/>
      <c r="D237" s="240" t="s">
        <v>162</v>
      </c>
      <c r="E237" s="41"/>
      <c r="F237" s="241" t="s">
        <v>1142</v>
      </c>
      <c r="G237" s="41"/>
      <c r="H237" s="41"/>
      <c r="I237" s="242"/>
      <c r="J237" s="41"/>
      <c r="K237" s="41"/>
      <c r="L237" s="45"/>
      <c r="M237" s="243"/>
      <c r="N237" s="244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162</v>
      </c>
      <c r="AU237" s="18" t="s">
        <v>87</v>
      </c>
    </row>
    <row r="238" s="14" customFormat="1">
      <c r="A238" s="14"/>
      <c r="B238" s="255"/>
      <c r="C238" s="256"/>
      <c r="D238" s="240" t="s">
        <v>163</v>
      </c>
      <c r="E238" s="257" t="s">
        <v>1</v>
      </c>
      <c r="F238" s="258" t="s">
        <v>1143</v>
      </c>
      <c r="G238" s="256"/>
      <c r="H238" s="259">
        <v>2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5" t="s">
        <v>163</v>
      </c>
      <c r="AU238" s="265" t="s">
        <v>87</v>
      </c>
      <c r="AV238" s="14" t="s">
        <v>87</v>
      </c>
      <c r="AW238" s="14" t="s">
        <v>33</v>
      </c>
      <c r="AX238" s="14" t="s">
        <v>85</v>
      </c>
      <c r="AY238" s="265" t="s">
        <v>149</v>
      </c>
    </row>
    <row r="239" s="2" customFormat="1" ht="16.5" customHeight="1">
      <c r="A239" s="39"/>
      <c r="B239" s="40"/>
      <c r="C239" s="227" t="s">
        <v>438</v>
      </c>
      <c r="D239" s="227" t="s">
        <v>155</v>
      </c>
      <c r="E239" s="228" t="s">
        <v>1144</v>
      </c>
      <c r="F239" s="229" t="s">
        <v>1145</v>
      </c>
      <c r="G239" s="230" t="s">
        <v>485</v>
      </c>
      <c r="H239" s="231">
        <v>1</v>
      </c>
      <c r="I239" s="232"/>
      <c r="J239" s="233">
        <f>ROUND(I239*H239,2)</f>
        <v>0</v>
      </c>
      <c r="K239" s="229" t="s">
        <v>159</v>
      </c>
      <c r="L239" s="45"/>
      <c r="M239" s="234" t="s">
        <v>1</v>
      </c>
      <c r="N239" s="235" t="s">
        <v>42</v>
      </c>
      <c r="O239" s="92"/>
      <c r="P239" s="236">
        <f>O239*H239</f>
        <v>0</v>
      </c>
      <c r="Q239" s="236">
        <v>0.036400000000000002</v>
      </c>
      <c r="R239" s="236">
        <f>Q239*H239</f>
        <v>0.036400000000000002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148</v>
      </c>
      <c r="AT239" s="238" t="s">
        <v>155</v>
      </c>
      <c r="AU239" s="238" t="s">
        <v>87</v>
      </c>
      <c r="AY239" s="18" t="s">
        <v>149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85</v>
      </c>
      <c r="BK239" s="239">
        <f>ROUND(I239*H239,2)</f>
        <v>0</v>
      </c>
      <c r="BL239" s="18" t="s">
        <v>148</v>
      </c>
      <c r="BM239" s="238" t="s">
        <v>1146</v>
      </c>
    </row>
    <row r="240" s="2" customFormat="1">
      <c r="A240" s="39"/>
      <c r="B240" s="40"/>
      <c r="C240" s="41"/>
      <c r="D240" s="240" t="s">
        <v>162</v>
      </c>
      <c r="E240" s="41"/>
      <c r="F240" s="241" t="s">
        <v>1147</v>
      </c>
      <c r="G240" s="41"/>
      <c r="H240" s="41"/>
      <c r="I240" s="242"/>
      <c r="J240" s="41"/>
      <c r="K240" s="41"/>
      <c r="L240" s="45"/>
      <c r="M240" s="243"/>
      <c r="N240" s="24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162</v>
      </c>
      <c r="AU240" s="18" t="s">
        <v>87</v>
      </c>
    </row>
    <row r="241" s="14" customFormat="1">
      <c r="A241" s="14"/>
      <c r="B241" s="255"/>
      <c r="C241" s="256"/>
      <c r="D241" s="240" t="s">
        <v>163</v>
      </c>
      <c r="E241" s="257" t="s">
        <v>1</v>
      </c>
      <c r="F241" s="258" t="s">
        <v>1133</v>
      </c>
      <c r="G241" s="256"/>
      <c r="H241" s="259">
        <v>1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5" t="s">
        <v>163</v>
      </c>
      <c r="AU241" s="265" t="s">
        <v>87</v>
      </c>
      <c r="AV241" s="14" t="s">
        <v>87</v>
      </c>
      <c r="AW241" s="14" t="s">
        <v>33</v>
      </c>
      <c r="AX241" s="14" t="s">
        <v>85</v>
      </c>
      <c r="AY241" s="265" t="s">
        <v>149</v>
      </c>
    </row>
    <row r="242" s="2" customFormat="1" ht="16.5" customHeight="1">
      <c r="A242" s="39"/>
      <c r="B242" s="40"/>
      <c r="C242" s="227" t="s">
        <v>444</v>
      </c>
      <c r="D242" s="227" t="s">
        <v>155</v>
      </c>
      <c r="E242" s="228" t="s">
        <v>1148</v>
      </c>
      <c r="F242" s="229" t="s">
        <v>1149</v>
      </c>
      <c r="G242" s="230" t="s">
        <v>485</v>
      </c>
      <c r="H242" s="231">
        <v>3</v>
      </c>
      <c r="I242" s="232"/>
      <c r="J242" s="233">
        <f>ROUND(I242*H242,2)</f>
        <v>0</v>
      </c>
      <c r="K242" s="229" t="s">
        <v>159</v>
      </c>
      <c r="L242" s="45"/>
      <c r="M242" s="234" t="s">
        <v>1</v>
      </c>
      <c r="N242" s="235" t="s">
        <v>42</v>
      </c>
      <c r="O242" s="92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148</v>
      </c>
      <c r="AT242" s="238" t="s">
        <v>155</v>
      </c>
      <c r="AU242" s="238" t="s">
        <v>87</v>
      </c>
      <c r="AY242" s="18" t="s">
        <v>149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85</v>
      </c>
      <c r="BK242" s="239">
        <f>ROUND(I242*H242,2)</f>
        <v>0</v>
      </c>
      <c r="BL242" s="18" t="s">
        <v>148</v>
      </c>
      <c r="BM242" s="238" t="s">
        <v>1150</v>
      </c>
    </row>
    <row r="243" s="2" customFormat="1">
      <c r="A243" s="39"/>
      <c r="B243" s="40"/>
      <c r="C243" s="41"/>
      <c r="D243" s="240" t="s">
        <v>162</v>
      </c>
      <c r="E243" s="41"/>
      <c r="F243" s="241" t="s">
        <v>1151</v>
      </c>
      <c r="G243" s="41"/>
      <c r="H243" s="41"/>
      <c r="I243" s="242"/>
      <c r="J243" s="41"/>
      <c r="K243" s="41"/>
      <c r="L243" s="45"/>
      <c r="M243" s="243"/>
      <c r="N243" s="244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162</v>
      </c>
      <c r="AU243" s="18" t="s">
        <v>87</v>
      </c>
    </row>
    <row r="244" s="14" customFormat="1">
      <c r="A244" s="14"/>
      <c r="B244" s="255"/>
      <c r="C244" s="256"/>
      <c r="D244" s="240" t="s">
        <v>163</v>
      </c>
      <c r="E244" s="257" t="s">
        <v>1</v>
      </c>
      <c r="F244" s="258" t="s">
        <v>1152</v>
      </c>
      <c r="G244" s="256"/>
      <c r="H244" s="259">
        <v>3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5" t="s">
        <v>163</v>
      </c>
      <c r="AU244" s="265" t="s">
        <v>87</v>
      </c>
      <c r="AV244" s="14" t="s">
        <v>87</v>
      </c>
      <c r="AW244" s="14" t="s">
        <v>33</v>
      </c>
      <c r="AX244" s="14" t="s">
        <v>85</v>
      </c>
      <c r="AY244" s="265" t="s">
        <v>149</v>
      </c>
    </row>
    <row r="245" s="2" customFormat="1" ht="21.75" customHeight="1">
      <c r="A245" s="39"/>
      <c r="B245" s="40"/>
      <c r="C245" s="227" t="s">
        <v>450</v>
      </c>
      <c r="D245" s="227" t="s">
        <v>155</v>
      </c>
      <c r="E245" s="228" t="s">
        <v>1153</v>
      </c>
      <c r="F245" s="229" t="s">
        <v>1154</v>
      </c>
      <c r="G245" s="230" t="s">
        <v>485</v>
      </c>
      <c r="H245" s="231">
        <v>3</v>
      </c>
      <c r="I245" s="232"/>
      <c r="J245" s="233">
        <f>ROUND(I245*H245,2)</f>
        <v>0</v>
      </c>
      <c r="K245" s="229" t="s">
        <v>159</v>
      </c>
      <c r="L245" s="45"/>
      <c r="M245" s="234" t="s">
        <v>1</v>
      </c>
      <c r="N245" s="235" t="s">
        <v>42</v>
      </c>
      <c r="O245" s="92"/>
      <c r="P245" s="236">
        <f>O245*H245</f>
        <v>0</v>
      </c>
      <c r="Q245" s="236">
        <v>0.42115999999999998</v>
      </c>
      <c r="R245" s="236">
        <f>Q245*H245</f>
        <v>1.2634799999999999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148</v>
      </c>
      <c r="AT245" s="238" t="s">
        <v>155</v>
      </c>
      <c r="AU245" s="238" t="s">
        <v>87</v>
      </c>
      <c r="AY245" s="18" t="s">
        <v>149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148</v>
      </c>
      <c r="BM245" s="238" t="s">
        <v>1155</v>
      </c>
    </row>
    <row r="246" s="2" customFormat="1">
      <c r="A246" s="39"/>
      <c r="B246" s="40"/>
      <c r="C246" s="41"/>
      <c r="D246" s="240" t="s">
        <v>162</v>
      </c>
      <c r="E246" s="41"/>
      <c r="F246" s="241" t="s">
        <v>1156</v>
      </c>
      <c r="G246" s="41"/>
      <c r="H246" s="41"/>
      <c r="I246" s="242"/>
      <c r="J246" s="41"/>
      <c r="K246" s="41"/>
      <c r="L246" s="45"/>
      <c r="M246" s="243"/>
      <c r="N246" s="244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162</v>
      </c>
      <c r="AU246" s="18" t="s">
        <v>87</v>
      </c>
    </row>
    <row r="247" s="14" customFormat="1">
      <c r="A247" s="14"/>
      <c r="B247" s="255"/>
      <c r="C247" s="256"/>
      <c r="D247" s="240" t="s">
        <v>163</v>
      </c>
      <c r="E247" s="257" t="s">
        <v>1</v>
      </c>
      <c r="F247" s="258" t="s">
        <v>1152</v>
      </c>
      <c r="G247" s="256"/>
      <c r="H247" s="259">
        <v>3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5" t="s">
        <v>163</v>
      </c>
      <c r="AU247" s="265" t="s">
        <v>87</v>
      </c>
      <c r="AV247" s="14" t="s">
        <v>87</v>
      </c>
      <c r="AW247" s="14" t="s">
        <v>33</v>
      </c>
      <c r="AX247" s="14" t="s">
        <v>85</v>
      </c>
      <c r="AY247" s="265" t="s">
        <v>149</v>
      </c>
    </row>
    <row r="248" s="13" customFormat="1">
      <c r="A248" s="13"/>
      <c r="B248" s="245"/>
      <c r="C248" s="246"/>
      <c r="D248" s="240" t="s">
        <v>163</v>
      </c>
      <c r="E248" s="247" t="s">
        <v>1</v>
      </c>
      <c r="F248" s="248" t="s">
        <v>1157</v>
      </c>
      <c r="G248" s="246"/>
      <c r="H248" s="247" t="s">
        <v>1</v>
      </c>
      <c r="I248" s="249"/>
      <c r="J248" s="246"/>
      <c r="K248" s="246"/>
      <c r="L248" s="250"/>
      <c r="M248" s="251"/>
      <c r="N248" s="252"/>
      <c r="O248" s="252"/>
      <c r="P248" s="252"/>
      <c r="Q248" s="252"/>
      <c r="R248" s="252"/>
      <c r="S248" s="252"/>
      <c r="T248" s="25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4" t="s">
        <v>163</v>
      </c>
      <c r="AU248" s="254" t="s">
        <v>87</v>
      </c>
      <c r="AV248" s="13" t="s">
        <v>85</v>
      </c>
      <c r="AW248" s="13" t="s">
        <v>33</v>
      </c>
      <c r="AX248" s="13" t="s">
        <v>77</v>
      </c>
      <c r="AY248" s="254" t="s">
        <v>149</v>
      </c>
    </row>
    <row r="249" s="13" customFormat="1">
      <c r="A249" s="13"/>
      <c r="B249" s="245"/>
      <c r="C249" s="246"/>
      <c r="D249" s="240" t="s">
        <v>163</v>
      </c>
      <c r="E249" s="247" t="s">
        <v>1</v>
      </c>
      <c r="F249" s="248" t="s">
        <v>1158</v>
      </c>
      <c r="G249" s="246"/>
      <c r="H249" s="247" t="s">
        <v>1</v>
      </c>
      <c r="I249" s="249"/>
      <c r="J249" s="246"/>
      <c r="K249" s="246"/>
      <c r="L249" s="250"/>
      <c r="M249" s="251"/>
      <c r="N249" s="252"/>
      <c r="O249" s="252"/>
      <c r="P249" s="252"/>
      <c r="Q249" s="252"/>
      <c r="R249" s="252"/>
      <c r="S249" s="252"/>
      <c r="T249" s="25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4" t="s">
        <v>163</v>
      </c>
      <c r="AU249" s="254" t="s">
        <v>87</v>
      </c>
      <c r="AV249" s="13" t="s">
        <v>85</v>
      </c>
      <c r="AW249" s="13" t="s">
        <v>33</v>
      </c>
      <c r="AX249" s="13" t="s">
        <v>77</v>
      </c>
      <c r="AY249" s="254" t="s">
        <v>149</v>
      </c>
    </row>
    <row r="250" s="12" customFormat="1" ht="22.8" customHeight="1">
      <c r="A250" s="12"/>
      <c r="B250" s="211"/>
      <c r="C250" s="212"/>
      <c r="D250" s="213" t="s">
        <v>76</v>
      </c>
      <c r="E250" s="225" t="s">
        <v>810</v>
      </c>
      <c r="F250" s="225" t="s">
        <v>811</v>
      </c>
      <c r="G250" s="212"/>
      <c r="H250" s="212"/>
      <c r="I250" s="215"/>
      <c r="J250" s="226">
        <f>BK250</f>
        <v>0</v>
      </c>
      <c r="K250" s="212"/>
      <c r="L250" s="217"/>
      <c r="M250" s="218"/>
      <c r="N250" s="219"/>
      <c r="O250" s="219"/>
      <c r="P250" s="220">
        <f>SUM(P251:P252)</f>
        <v>0</v>
      </c>
      <c r="Q250" s="219"/>
      <c r="R250" s="220">
        <f>SUM(R251:R252)</f>
        <v>0</v>
      </c>
      <c r="S250" s="219"/>
      <c r="T250" s="221">
        <f>SUM(T251:T252)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2" t="s">
        <v>85</v>
      </c>
      <c r="AT250" s="223" t="s">
        <v>76</v>
      </c>
      <c r="AU250" s="223" t="s">
        <v>85</v>
      </c>
      <c r="AY250" s="222" t="s">
        <v>149</v>
      </c>
      <c r="BK250" s="224">
        <f>SUM(BK251:BK252)</f>
        <v>0</v>
      </c>
    </row>
    <row r="251" s="2" customFormat="1" ht="16.5" customHeight="1">
      <c r="A251" s="39"/>
      <c r="B251" s="40"/>
      <c r="C251" s="227" t="s">
        <v>456</v>
      </c>
      <c r="D251" s="227" t="s">
        <v>155</v>
      </c>
      <c r="E251" s="228" t="s">
        <v>1038</v>
      </c>
      <c r="F251" s="229" t="s">
        <v>1039</v>
      </c>
      <c r="G251" s="230" t="s">
        <v>381</v>
      </c>
      <c r="H251" s="231">
        <v>91.194999999999993</v>
      </c>
      <c r="I251" s="232"/>
      <c r="J251" s="233">
        <f>ROUND(I251*H251,2)</f>
        <v>0</v>
      </c>
      <c r="K251" s="229" t="s">
        <v>159</v>
      </c>
      <c r="L251" s="45"/>
      <c r="M251" s="234" t="s">
        <v>1</v>
      </c>
      <c r="N251" s="235" t="s">
        <v>42</v>
      </c>
      <c r="O251" s="92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148</v>
      </c>
      <c r="AT251" s="238" t="s">
        <v>155</v>
      </c>
      <c r="AU251" s="238" t="s">
        <v>87</v>
      </c>
      <c r="AY251" s="18" t="s">
        <v>149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85</v>
      </c>
      <c r="BK251" s="239">
        <f>ROUND(I251*H251,2)</f>
        <v>0</v>
      </c>
      <c r="BL251" s="18" t="s">
        <v>148</v>
      </c>
      <c r="BM251" s="238" t="s">
        <v>1040</v>
      </c>
    </row>
    <row r="252" s="2" customFormat="1">
      <c r="A252" s="39"/>
      <c r="B252" s="40"/>
      <c r="C252" s="41"/>
      <c r="D252" s="240" t="s">
        <v>162</v>
      </c>
      <c r="E252" s="41"/>
      <c r="F252" s="241" t="s">
        <v>1041</v>
      </c>
      <c r="G252" s="41"/>
      <c r="H252" s="41"/>
      <c r="I252" s="242"/>
      <c r="J252" s="41"/>
      <c r="K252" s="41"/>
      <c r="L252" s="45"/>
      <c r="M252" s="304"/>
      <c r="N252" s="305"/>
      <c r="O252" s="306"/>
      <c r="P252" s="306"/>
      <c r="Q252" s="306"/>
      <c r="R252" s="306"/>
      <c r="S252" s="306"/>
      <c r="T252" s="307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162</v>
      </c>
      <c r="AU252" s="18" t="s">
        <v>87</v>
      </c>
    </row>
    <row r="253" s="2" customFormat="1" ht="6.96" customHeight="1">
      <c r="A253" s="39"/>
      <c r="B253" s="67"/>
      <c r="C253" s="68"/>
      <c r="D253" s="68"/>
      <c r="E253" s="68"/>
      <c r="F253" s="68"/>
      <c r="G253" s="68"/>
      <c r="H253" s="68"/>
      <c r="I253" s="68"/>
      <c r="J253" s="68"/>
      <c r="K253" s="68"/>
      <c r="L253" s="45"/>
      <c r="M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</row>
  </sheetData>
  <sheetProtection sheet="1" autoFilter="0" formatColumns="0" formatRows="0" objects="1" scenarios="1" spinCount="100000" saltValue="OJwwikBURCV0dLTsLVQKcqm7xBBgA3GxhV4DCRPInbdd/Wt53e4inrT7+OzLJEYmaWLLuRdXn1n8g6J9Z/Q5Ig==" hashValue="H727/BvJQ1NZZ89zakVoJQniBm7SoNi59Zdh5icL/8qaveDrL4qAAnEqQ73gVWK2lv5nR6Hc5GaNik/OSuhOEw==" algorithmName="SHA-512" password="CC35"/>
  <autoFilter ref="C121:K25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1159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ROUND((SUM(BE122:BE247)),  2)</f>
        <v>0</v>
      </c>
      <c r="G33" s="39"/>
      <c r="H33" s="39"/>
      <c r="I33" s="165">
        <v>0.20999999999999999</v>
      </c>
      <c r="J33" s="164">
        <f>ROUND(((SUM(BE122:BE247))*I33),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ROUND((SUM(BF122:BF247)),  2)</f>
        <v>0</v>
      </c>
      <c r="G34" s="39"/>
      <c r="H34" s="39"/>
      <c r="I34" s="165">
        <v>0.14999999999999999</v>
      </c>
      <c r="J34" s="164">
        <f>ROUND(((SUM(BF122:BF247))*I34),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ROUND((SUM(BG122:BG247)),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ROUND((SUM(BH122:BH247)),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ROUND((SUM(BI122:BI247)),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303 - Dešťová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17. 7. 2025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122</v>
      </c>
      <c r="D94" s="186"/>
      <c r="E94" s="186"/>
      <c r="F94" s="186"/>
      <c r="G94" s="186"/>
      <c r="H94" s="186"/>
      <c r="I94" s="186"/>
      <c r="J94" s="187" t="s">
        <v>123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124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125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J123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J124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1043</v>
      </c>
      <c r="E99" s="197"/>
      <c r="F99" s="197"/>
      <c r="G99" s="197"/>
      <c r="H99" s="197"/>
      <c r="I99" s="197"/>
      <c r="J99" s="198">
        <f>J186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263</v>
      </c>
      <c r="E100" s="197"/>
      <c r="F100" s="197"/>
      <c r="G100" s="197"/>
      <c r="H100" s="197"/>
      <c r="I100" s="197"/>
      <c r="J100" s="198">
        <f>J190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265</v>
      </c>
      <c r="E101" s="197"/>
      <c r="F101" s="197"/>
      <c r="G101" s="197"/>
      <c r="H101" s="197"/>
      <c r="I101" s="197"/>
      <c r="J101" s="198">
        <f>J200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268</v>
      </c>
      <c r="E102" s="197"/>
      <c r="F102" s="197"/>
      <c r="G102" s="197"/>
      <c r="H102" s="197"/>
      <c r="I102" s="197"/>
      <c r="J102" s="198">
        <f>J245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Stavební úpravy místní komunikace ulice Sídliště v úseku od REPROGENu po čp. 1158 Třeboň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303 - Dešťová kanalizace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Třeboň</v>
      </c>
      <c r="G116" s="41"/>
      <c r="H116" s="41"/>
      <c r="I116" s="33" t="s">
        <v>22</v>
      </c>
      <c r="J116" s="80" t="str">
        <f>IF(J12="","",J12)</f>
        <v>17. 7. 2025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Město Třeboň</v>
      </c>
      <c r="G118" s="41"/>
      <c r="H118" s="41"/>
      <c r="I118" s="33" t="s">
        <v>30</v>
      </c>
      <c r="J118" s="37" t="str">
        <f>E21</f>
        <v>WAY project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34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134</v>
      </c>
      <c r="D121" s="203" t="s">
        <v>62</v>
      </c>
      <c r="E121" s="203" t="s">
        <v>58</v>
      </c>
      <c r="F121" s="203" t="s">
        <v>59</v>
      </c>
      <c r="G121" s="203" t="s">
        <v>135</v>
      </c>
      <c r="H121" s="203" t="s">
        <v>136</v>
      </c>
      <c r="I121" s="203" t="s">
        <v>137</v>
      </c>
      <c r="J121" s="203" t="s">
        <v>123</v>
      </c>
      <c r="K121" s="204" t="s">
        <v>138</v>
      </c>
      <c r="L121" s="205"/>
      <c r="M121" s="101" t="s">
        <v>1</v>
      </c>
      <c r="N121" s="102" t="s">
        <v>41</v>
      </c>
      <c r="O121" s="102" t="s">
        <v>139</v>
      </c>
      <c r="P121" s="102" t="s">
        <v>140</v>
      </c>
      <c r="Q121" s="102" t="s">
        <v>141</v>
      </c>
      <c r="R121" s="102" t="s">
        <v>142</v>
      </c>
      <c r="S121" s="102" t="s">
        <v>143</v>
      </c>
      <c r="T121" s="103" t="s">
        <v>144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145</v>
      </c>
      <c r="D122" s="41"/>
      <c r="E122" s="41"/>
      <c r="F122" s="41"/>
      <c r="G122" s="41"/>
      <c r="H122" s="41"/>
      <c r="I122" s="41"/>
      <c r="J122" s="206">
        <f>BK122</f>
        <v>0</v>
      </c>
      <c r="K122" s="41"/>
      <c r="L122" s="45"/>
      <c r="M122" s="104"/>
      <c r="N122" s="207"/>
      <c r="O122" s="105"/>
      <c r="P122" s="208">
        <f>P123</f>
        <v>0</v>
      </c>
      <c r="Q122" s="105"/>
      <c r="R122" s="208">
        <f>R123</f>
        <v>77.893455599999996</v>
      </c>
      <c r="S122" s="105"/>
      <c r="T122" s="209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76</v>
      </c>
      <c r="AU122" s="18" t="s">
        <v>125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76</v>
      </c>
      <c r="E123" s="214" t="s">
        <v>269</v>
      </c>
      <c r="F123" s="214" t="s">
        <v>270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P124+P186+P190+P200+P245</f>
        <v>0</v>
      </c>
      <c r="Q123" s="219"/>
      <c r="R123" s="220">
        <f>R124+R186+R190+R200+R245</f>
        <v>77.893455599999996</v>
      </c>
      <c r="S123" s="219"/>
      <c r="T123" s="221">
        <f>T124+T186+T190+T200+T245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85</v>
      </c>
      <c r="AT123" s="223" t="s">
        <v>76</v>
      </c>
      <c r="AU123" s="223" t="s">
        <v>77</v>
      </c>
      <c r="AY123" s="222" t="s">
        <v>149</v>
      </c>
      <c r="BK123" s="224">
        <f>BK124+BK186+BK190+BK200+BK245</f>
        <v>0</v>
      </c>
    </row>
    <row r="124" s="12" customFormat="1" ht="22.8" customHeight="1">
      <c r="A124" s="12"/>
      <c r="B124" s="211"/>
      <c r="C124" s="212"/>
      <c r="D124" s="213" t="s">
        <v>76</v>
      </c>
      <c r="E124" s="225" t="s">
        <v>85</v>
      </c>
      <c r="F124" s="225" t="s">
        <v>271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SUM(P125:P185)</f>
        <v>0</v>
      </c>
      <c r="Q124" s="219"/>
      <c r="R124" s="220">
        <f>SUM(R125:R185)</f>
        <v>75.974598299999997</v>
      </c>
      <c r="S124" s="219"/>
      <c r="T124" s="221">
        <f>SUM(T125:T185)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85</v>
      </c>
      <c r="AT124" s="223" t="s">
        <v>76</v>
      </c>
      <c r="AU124" s="223" t="s">
        <v>85</v>
      </c>
      <c r="AY124" s="222" t="s">
        <v>149</v>
      </c>
      <c r="BK124" s="224">
        <f>SUM(BK125:BK185)</f>
        <v>0</v>
      </c>
    </row>
    <row r="125" s="2" customFormat="1" ht="16.5" customHeight="1">
      <c r="A125" s="39"/>
      <c r="B125" s="40"/>
      <c r="C125" s="227" t="s">
        <v>85</v>
      </c>
      <c r="D125" s="227" t="s">
        <v>155</v>
      </c>
      <c r="E125" s="228" t="s">
        <v>827</v>
      </c>
      <c r="F125" s="229" t="s">
        <v>828</v>
      </c>
      <c r="G125" s="230" t="s">
        <v>829</v>
      </c>
      <c r="H125" s="231">
        <v>40</v>
      </c>
      <c r="I125" s="232"/>
      <c r="J125" s="233">
        <f>ROUND(I125*H125,2)</f>
        <v>0</v>
      </c>
      <c r="K125" s="229" t="s">
        <v>159</v>
      </c>
      <c r="L125" s="45"/>
      <c r="M125" s="234" t="s">
        <v>1</v>
      </c>
      <c r="N125" s="235" t="s">
        <v>42</v>
      </c>
      <c r="O125" s="92"/>
      <c r="P125" s="236">
        <f>O125*H125</f>
        <v>0</v>
      </c>
      <c r="Q125" s="236">
        <v>4.0000000000000003E-05</v>
      </c>
      <c r="R125" s="236">
        <f>Q125*H125</f>
        <v>0.0016000000000000001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148</v>
      </c>
      <c r="AT125" s="238" t="s">
        <v>155</v>
      </c>
      <c r="AU125" s="238" t="s">
        <v>87</v>
      </c>
      <c r="AY125" s="18" t="s">
        <v>149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85</v>
      </c>
      <c r="BK125" s="239">
        <f>ROUND(I125*H125,2)</f>
        <v>0</v>
      </c>
      <c r="BL125" s="18" t="s">
        <v>148</v>
      </c>
      <c r="BM125" s="238" t="s">
        <v>1044</v>
      </c>
    </row>
    <row r="126" s="2" customFormat="1">
      <c r="A126" s="39"/>
      <c r="B126" s="40"/>
      <c r="C126" s="41"/>
      <c r="D126" s="240" t="s">
        <v>162</v>
      </c>
      <c r="E126" s="41"/>
      <c r="F126" s="241" t="s">
        <v>831</v>
      </c>
      <c r="G126" s="41"/>
      <c r="H126" s="41"/>
      <c r="I126" s="242"/>
      <c r="J126" s="41"/>
      <c r="K126" s="41"/>
      <c r="L126" s="45"/>
      <c r="M126" s="243"/>
      <c r="N126" s="24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162</v>
      </c>
      <c r="AU126" s="18" t="s">
        <v>87</v>
      </c>
    </row>
    <row r="127" s="13" customFormat="1">
      <c r="A127" s="13"/>
      <c r="B127" s="245"/>
      <c r="C127" s="246"/>
      <c r="D127" s="240" t="s">
        <v>163</v>
      </c>
      <c r="E127" s="247" t="s">
        <v>1</v>
      </c>
      <c r="F127" s="248" t="s">
        <v>1160</v>
      </c>
      <c r="G127" s="246"/>
      <c r="H127" s="247" t="s">
        <v>1</v>
      </c>
      <c r="I127" s="249"/>
      <c r="J127" s="246"/>
      <c r="K127" s="246"/>
      <c r="L127" s="250"/>
      <c r="M127" s="251"/>
      <c r="N127" s="252"/>
      <c r="O127" s="252"/>
      <c r="P127" s="252"/>
      <c r="Q127" s="252"/>
      <c r="R127" s="252"/>
      <c r="S127" s="252"/>
      <c r="T127" s="25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4" t="s">
        <v>163</v>
      </c>
      <c r="AU127" s="254" t="s">
        <v>87</v>
      </c>
      <c r="AV127" s="13" t="s">
        <v>85</v>
      </c>
      <c r="AW127" s="13" t="s">
        <v>33</v>
      </c>
      <c r="AX127" s="13" t="s">
        <v>77</v>
      </c>
      <c r="AY127" s="254" t="s">
        <v>149</v>
      </c>
    </row>
    <row r="128" s="14" customFormat="1">
      <c r="A128" s="14"/>
      <c r="B128" s="255"/>
      <c r="C128" s="256"/>
      <c r="D128" s="240" t="s">
        <v>163</v>
      </c>
      <c r="E128" s="257" t="s">
        <v>1</v>
      </c>
      <c r="F128" s="258" t="s">
        <v>833</v>
      </c>
      <c r="G128" s="256"/>
      <c r="H128" s="259">
        <v>40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5" t="s">
        <v>163</v>
      </c>
      <c r="AU128" s="265" t="s">
        <v>87</v>
      </c>
      <c r="AV128" s="14" t="s">
        <v>87</v>
      </c>
      <c r="AW128" s="14" t="s">
        <v>33</v>
      </c>
      <c r="AX128" s="14" t="s">
        <v>85</v>
      </c>
      <c r="AY128" s="265" t="s">
        <v>149</v>
      </c>
    </row>
    <row r="129" s="2" customFormat="1" ht="21.75" customHeight="1">
      <c r="A129" s="39"/>
      <c r="B129" s="40"/>
      <c r="C129" s="227" t="s">
        <v>87</v>
      </c>
      <c r="D129" s="227" t="s">
        <v>155</v>
      </c>
      <c r="E129" s="228" t="s">
        <v>834</v>
      </c>
      <c r="F129" s="229" t="s">
        <v>835</v>
      </c>
      <c r="G129" s="230" t="s">
        <v>319</v>
      </c>
      <c r="H129" s="231">
        <v>162.24000000000001</v>
      </c>
      <c r="I129" s="232"/>
      <c r="J129" s="233">
        <f>ROUND(I129*H129,2)</f>
        <v>0</v>
      </c>
      <c r="K129" s="229" t="s">
        <v>159</v>
      </c>
      <c r="L129" s="45"/>
      <c r="M129" s="234" t="s">
        <v>1</v>
      </c>
      <c r="N129" s="235" t="s">
        <v>42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148</v>
      </c>
      <c r="AT129" s="238" t="s">
        <v>155</v>
      </c>
      <c r="AU129" s="238" t="s">
        <v>87</v>
      </c>
      <c r="AY129" s="18" t="s">
        <v>149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148</v>
      </c>
      <c r="BM129" s="238" t="s">
        <v>1046</v>
      </c>
    </row>
    <row r="130" s="2" customFormat="1">
      <c r="A130" s="39"/>
      <c r="B130" s="40"/>
      <c r="C130" s="41"/>
      <c r="D130" s="240" t="s">
        <v>162</v>
      </c>
      <c r="E130" s="41"/>
      <c r="F130" s="241" t="s">
        <v>837</v>
      </c>
      <c r="G130" s="41"/>
      <c r="H130" s="41"/>
      <c r="I130" s="242"/>
      <c r="J130" s="41"/>
      <c r="K130" s="41"/>
      <c r="L130" s="45"/>
      <c r="M130" s="243"/>
      <c r="N130" s="244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162</v>
      </c>
      <c r="AU130" s="18" t="s">
        <v>87</v>
      </c>
    </row>
    <row r="131" s="14" customFormat="1">
      <c r="A131" s="14"/>
      <c r="B131" s="255"/>
      <c r="C131" s="256"/>
      <c r="D131" s="240" t="s">
        <v>163</v>
      </c>
      <c r="E131" s="257" t="s">
        <v>1</v>
      </c>
      <c r="F131" s="258" t="s">
        <v>1161</v>
      </c>
      <c r="G131" s="256"/>
      <c r="H131" s="259">
        <v>162.24000000000001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163</v>
      </c>
      <c r="AU131" s="265" t="s">
        <v>87</v>
      </c>
      <c r="AV131" s="14" t="s">
        <v>87</v>
      </c>
      <c r="AW131" s="14" t="s">
        <v>33</v>
      </c>
      <c r="AX131" s="14" t="s">
        <v>85</v>
      </c>
      <c r="AY131" s="265" t="s">
        <v>149</v>
      </c>
    </row>
    <row r="132" s="13" customFormat="1">
      <c r="A132" s="13"/>
      <c r="B132" s="245"/>
      <c r="C132" s="246"/>
      <c r="D132" s="240" t="s">
        <v>163</v>
      </c>
      <c r="E132" s="247" t="s">
        <v>1</v>
      </c>
      <c r="F132" s="248" t="s">
        <v>839</v>
      </c>
      <c r="G132" s="246"/>
      <c r="H132" s="247" t="s">
        <v>1</v>
      </c>
      <c r="I132" s="249"/>
      <c r="J132" s="246"/>
      <c r="K132" s="246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163</v>
      </c>
      <c r="AU132" s="254" t="s">
        <v>87</v>
      </c>
      <c r="AV132" s="13" t="s">
        <v>85</v>
      </c>
      <c r="AW132" s="13" t="s">
        <v>33</v>
      </c>
      <c r="AX132" s="13" t="s">
        <v>77</v>
      </c>
      <c r="AY132" s="254" t="s">
        <v>149</v>
      </c>
    </row>
    <row r="133" s="13" customFormat="1">
      <c r="A133" s="13"/>
      <c r="B133" s="245"/>
      <c r="C133" s="246"/>
      <c r="D133" s="240" t="s">
        <v>163</v>
      </c>
      <c r="E133" s="247" t="s">
        <v>1</v>
      </c>
      <c r="F133" s="248" t="s">
        <v>840</v>
      </c>
      <c r="G133" s="246"/>
      <c r="H133" s="247" t="s">
        <v>1</v>
      </c>
      <c r="I133" s="249"/>
      <c r="J133" s="246"/>
      <c r="K133" s="246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163</v>
      </c>
      <c r="AU133" s="254" t="s">
        <v>87</v>
      </c>
      <c r="AV133" s="13" t="s">
        <v>85</v>
      </c>
      <c r="AW133" s="13" t="s">
        <v>33</v>
      </c>
      <c r="AX133" s="13" t="s">
        <v>77</v>
      </c>
      <c r="AY133" s="254" t="s">
        <v>149</v>
      </c>
    </row>
    <row r="134" s="2" customFormat="1" ht="16.5" customHeight="1">
      <c r="A134" s="39"/>
      <c r="B134" s="40"/>
      <c r="C134" s="227" t="s">
        <v>171</v>
      </c>
      <c r="D134" s="227" t="s">
        <v>155</v>
      </c>
      <c r="E134" s="228" t="s">
        <v>841</v>
      </c>
      <c r="F134" s="229" t="s">
        <v>842</v>
      </c>
      <c r="G134" s="230" t="s">
        <v>319</v>
      </c>
      <c r="H134" s="231">
        <v>8.1120000000000001</v>
      </c>
      <c r="I134" s="232"/>
      <c r="J134" s="233">
        <f>ROUND(I134*H134,2)</f>
        <v>0</v>
      </c>
      <c r="K134" s="229" t="s">
        <v>159</v>
      </c>
      <c r="L134" s="45"/>
      <c r="M134" s="234" t="s">
        <v>1</v>
      </c>
      <c r="N134" s="235" t="s">
        <v>42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148</v>
      </c>
      <c r="AT134" s="238" t="s">
        <v>155</v>
      </c>
      <c r="AU134" s="238" t="s">
        <v>87</v>
      </c>
      <c r="AY134" s="18" t="s">
        <v>149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148</v>
      </c>
      <c r="BM134" s="238" t="s">
        <v>1048</v>
      </c>
    </row>
    <row r="135" s="2" customFormat="1">
      <c r="A135" s="39"/>
      <c r="B135" s="40"/>
      <c r="C135" s="41"/>
      <c r="D135" s="240" t="s">
        <v>162</v>
      </c>
      <c r="E135" s="41"/>
      <c r="F135" s="241" t="s">
        <v>844</v>
      </c>
      <c r="G135" s="41"/>
      <c r="H135" s="41"/>
      <c r="I135" s="242"/>
      <c r="J135" s="41"/>
      <c r="K135" s="41"/>
      <c r="L135" s="45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162</v>
      </c>
      <c r="AU135" s="18" t="s">
        <v>87</v>
      </c>
    </row>
    <row r="136" s="13" customFormat="1">
      <c r="A136" s="13"/>
      <c r="B136" s="245"/>
      <c r="C136" s="246"/>
      <c r="D136" s="240" t="s">
        <v>163</v>
      </c>
      <c r="E136" s="247" t="s">
        <v>1</v>
      </c>
      <c r="F136" s="248" t="s">
        <v>1049</v>
      </c>
      <c r="G136" s="246"/>
      <c r="H136" s="247" t="s">
        <v>1</v>
      </c>
      <c r="I136" s="249"/>
      <c r="J136" s="246"/>
      <c r="K136" s="246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163</v>
      </c>
      <c r="AU136" s="254" t="s">
        <v>87</v>
      </c>
      <c r="AV136" s="13" t="s">
        <v>85</v>
      </c>
      <c r="AW136" s="13" t="s">
        <v>33</v>
      </c>
      <c r="AX136" s="13" t="s">
        <v>77</v>
      </c>
      <c r="AY136" s="254" t="s">
        <v>149</v>
      </c>
    </row>
    <row r="137" s="14" customFormat="1">
      <c r="A137" s="14"/>
      <c r="B137" s="255"/>
      <c r="C137" s="256"/>
      <c r="D137" s="240" t="s">
        <v>163</v>
      </c>
      <c r="E137" s="257" t="s">
        <v>1</v>
      </c>
      <c r="F137" s="258" t="s">
        <v>1162</v>
      </c>
      <c r="G137" s="256"/>
      <c r="H137" s="259">
        <v>8.1120000000000001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163</v>
      </c>
      <c r="AU137" s="265" t="s">
        <v>87</v>
      </c>
      <c r="AV137" s="14" t="s">
        <v>87</v>
      </c>
      <c r="AW137" s="14" t="s">
        <v>33</v>
      </c>
      <c r="AX137" s="14" t="s">
        <v>85</v>
      </c>
      <c r="AY137" s="265" t="s">
        <v>149</v>
      </c>
    </row>
    <row r="138" s="2" customFormat="1" ht="16.5" customHeight="1">
      <c r="A138" s="39"/>
      <c r="B138" s="40"/>
      <c r="C138" s="227" t="s">
        <v>148</v>
      </c>
      <c r="D138" s="227" t="s">
        <v>155</v>
      </c>
      <c r="E138" s="228" t="s">
        <v>345</v>
      </c>
      <c r="F138" s="229" t="s">
        <v>346</v>
      </c>
      <c r="G138" s="230" t="s">
        <v>274</v>
      </c>
      <c r="H138" s="231">
        <v>68.569999999999993</v>
      </c>
      <c r="I138" s="232"/>
      <c r="J138" s="233">
        <f>ROUND(I138*H138,2)</f>
        <v>0</v>
      </c>
      <c r="K138" s="229" t="s">
        <v>159</v>
      </c>
      <c r="L138" s="45"/>
      <c r="M138" s="234" t="s">
        <v>1</v>
      </c>
      <c r="N138" s="235" t="s">
        <v>42</v>
      </c>
      <c r="O138" s="92"/>
      <c r="P138" s="236">
        <f>O138*H138</f>
        <v>0</v>
      </c>
      <c r="Q138" s="236">
        <v>0.00084000000000000003</v>
      </c>
      <c r="R138" s="236">
        <f>Q138*H138</f>
        <v>0.057598799999999999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148</v>
      </c>
      <c r="AT138" s="238" t="s">
        <v>155</v>
      </c>
      <c r="AU138" s="238" t="s">
        <v>87</v>
      </c>
      <c r="AY138" s="18" t="s">
        <v>149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148</v>
      </c>
      <c r="BM138" s="238" t="s">
        <v>1163</v>
      </c>
    </row>
    <row r="139" s="2" customFormat="1">
      <c r="A139" s="39"/>
      <c r="B139" s="40"/>
      <c r="C139" s="41"/>
      <c r="D139" s="240" t="s">
        <v>162</v>
      </c>
      <c r="E139" s="41"/>
      <c r="F139" s="241" t="s">
        <v>348</v>
      </c>
      <c r="G139" s="41"/>
      <c r="H139" s="41"/>
      <c r="I139" s="242"/>
      <c r="J139" s="41"/>
      <c r="K139" s="41"/>
      <c r="L139" s="45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162</v>
      </c>
      <c r="AU139" s="18" t="s">
        <v>87</v>
      </c>
    </row>
    <row r="140" s="14" customFormat="1">
      <c r="A140" s="14"/>
      <c r="B140" s="255"/>
      <c r="C140" s="256"/>
      <c r="D140" s="240" t="s">
        <v>163</v>
      </c>
      <c r="E140" s="257" t="s">
        <v>1</v>
      </c>
      <c r="F140" s="258" t="s">
        <v>1164</v>
      </c>
      <c r="G140" s="256"/>
      <c r="H140" s="259">
        <v>68.569999999999993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163</v>
      </c>
      <c r="AU140" s="265" t="s">
        <v>87</v>
      </c>
      <c r="AV140" s="14" t="s">
        <v>87</v>
      </c>
      <c r="AW140" s="14" t="s">
        <v>33</v>
      </c>
      <c r="AX140" s="14" t="s">
        <v>85</v>
      </c>
      <c r="AY140" s="265" t="s">
        <v>149</v>
      </c>
    </row>
    <row r="141" s="2" customFormat="1" ht="16.5" customHeight="1">
      <c r="A141" s="39"/>
      <c r="B141" s="40"/>
      <c r="C141" s="227" t="s">
        <v>152</v>
      </c>
      <c r="D141" s="227" t="s">
        <v>155</v>
      </c>
      <c r="E141" s="228" t="s">
        <v>849</v>
      </c>
      <c r="F141" s="229" t="s">
        <v>850</v>
      </c>
      <c r="G141" s="230" t="s">
        <v>274</v>
      </c>
      <c r="H141" s="231">
        <v>260.47000000000003</v>
      </c>
      <c r="I141" s="232"/>
      <c r="J141" s="233">
        <f>ROUND(I141*H141,2)</f>
        <v>0</v>
      </c>
      <c r="K141" s="229" t="s">
        <v>159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0.00084999999999999995</v>
      </c>
      <c r="R141" s="236">
        <f>Q141*H141</f>
        <v>0.2213995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148</v>
      </c>
      <c r="AT141" s="238" t="s">
        <v>155</v>
      </c>
      <c r="AU141" s="238" t="s">
        <v>87</v>
      </c>
      <c r="AY141" s="18" t="s">
        <v>149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148</v>
      </c>
      <c r="BM141" s="238" t="s">
        <v>1053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852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87</v>
      </c>
    </row>
    <row r="143" s="14" customFormat="1">
      <c r="A143" s="14"/>
      <c r="B143" s="255"/>
      <c r="C143" s="256"/>
      <c r="D143" s="240" t="s">
        <v>163</v>
      </c>
      <c r="E143" s="257" t="s">
        <v>1</v>
      </c>
      <c r="F143" s="258" t="s">
        <v>1165</v>
      </c>
      <c r="G143" s="256"/>
      <c r="H143" s="259">
        <v>260.47000000000003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163</v>
      </c>
      <c r="AU143" s="265" t="s">
        <v>87</v>
      </c>
      <c r="AV143" s="14" t="s">
        <v>87</v>
      </c>
      <c r="AW143" s="14" t="s">
        <v>33</v>
      </c>
      <c r="AX143" s="14" t="s">
        <v>85</v>
      </c>
      <c r="AY143" s="265" t="s">
        <v>149</v>
      </c>
    </row>
    <row r="144" s="2" customFormat="1" ht="16.5" customHeight="1">
      <c r="A144" s="39"/>
      <c r="B144" s="40"/>
      <c r="C144" s="227" t="s">
        <v>188</v>
      </c>
      <c r="D144" s="227" t="s">
        <v>155</v>
      </c>
      <c r="E144" s="228" t="s">
        <v>350</v>
      </c>
      <c r="F144" s="229" t="s">
        <v>351</v>
      </c>
      <c r="G144" s="230" t="s">
        <v>274</v>
      </c>
      <c r="H144" s="231">
        <v>68.569999999999993</v>
      </c>
      <c r="I144" s="232"/>
      <c r="J144" s="233">
        <f>ROUND(I144*H144,2)</f>
        <v>0</v>
      </c>
      <c r="K144" s="229" t="s">
        <v>159</v>
      </c>
      <c r="L144" s="45"/>
      <c r="M144" s="234" t="s">
        <v>1</v>
      </c>
      <c r="N144" s="235" t="s">
        <v>42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148</v>
      </c>
      <c r="AT144" s="238" t="s">
        <v>155</v>
      </c>
      <c r="AU144" s="238" t="s">
        <v>87</v>
      </c>
      <c r="AY144" s="18" t="s">
        <v>149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148</v>
      </c>
      <c r="BM144" s="238" t="s">
        <v>1166</v>
      </c>
    </row>
    <row r="145" s="2" customFormat="1">
      <c r="A145" s="39"/>
      <c r="B145" s="40"/>
      <c r="C145" s="41"/>
      <c r="D145" s="240" t="s">
        <v>162</v>
      </c>
      <c r="E145" s="41"/>
      <c r="F145" s="241" t="s">
        <v>353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162</v>
      </c>
      <c r="AU145" s="18" t="s">
        <v>87</v>
      </c>
    </row>
    <row r="146" s="14" customFormat="1">
      <c r="A146" s="14"/>
      <c r="B146" s="255"/>
      <c r="C146" s="256"/>
      <c r="D146" s="240" t="s">
        <v>163</v>
      </c>
      <c r="E146" s="257" t="s">
        <v>1</v>
      </c>
      <c r="F146" s="258" t="s">
        <v>1167</v>
      </c>
      <c r="G146" s="256"/>
      <c r="H146" s="259">
        <v>68.569999999999993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163</v>
      </c>
      <c r="AU146" s="265" t="s">
        <v>87</v>
      </c>
      <c r="AV146" s="14" t="s">
        <v>87</v>
      </c>
      <c r="AW146" s="14" t="s">
        <v>33</v>
      </c>
      <c r="AX146" s="14" t="s">
        <v>85</v>
      </c>
      <c r="AY146" s="265" t="s">
        <v>149</v>
      </c>
    </row>
    <row r="147" s="2" customFormat="1" ht="16.5" customHeight="1">
      <c r="A147" s="39"/>
      <c r="B147" s="40"/>
      <c r="C147" s="227" t="s">
        <v>193</v>
      </c>
      <c r="D147" s="227" t="s">
        <v>155</v>
      </c>
      <c r="E147" s="228" t="s">
        <v>856</v>
      </c>
      <c r="F147" s="229" t="s">
        <v>857</v>
      </c>
      <c r="G147" s="230" t="s">
        <v>274</v>
      </c>
      <c r="H147" s="231">
        <v>260.47000000000003</v>
      </c>
      <c r="I147" s="232"/>
      <c r="J147" s="233">
        <f>ROUND(I147*H147,2)</f>
        <v>0</v>
      </c>
      <c r="K147" s="229" t="s">
        <v>159</v>
      </c>
      <c r="L147" s="45"/>
      <c r="M147" s="234" t="s">
        <v>1</v>
      </c>
      <c r="N147" s="235" t="s">
        <v>42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148</v>
      </c>
      <c r="AT147" s="238" t="s">
        <v>155</v>
      </c>
      <c r="AU147" s="238" t="s">
        <v>87</v>
      </c>
      <c r="AY147" s="18" t="s">
        <v>149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148</v>
      </c>
      <c r="BM147" s="238" t="s">
        <v>1056</v>
      </c>
    </row>
    <row r="148" s="2" customFormat="1">
      <c r="A148" s="39"/>
      <c r="B148" s="40"/>
      <c r="C148" s="41"/>
      <c r="D148" s="240" t="s">
        <v>162</v>
      </c>
      <c r="E148" s="41"/>
      <c r="F148" s="241" t="s">
        <v>859</v>
      </c>
      <c r="G148" s="41"/>
      <c r="H148" s="41"/>
      <c r="I148" s="242"/>
      <c r="J148" s="41"/>
      <c r="K148" s="41"/>
      <c r="L148" s="45"/>
      <c r="M148" s="243"/>
      <c r="N148" s="24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162</v>
      </c>
      <c r="AU148" s="18" t="s">
        <v>87</v>
      </c>
    </row>
    <row r="149" s="14" customFormat="1">
      <c r="A149" s="14"/>
      <c r="B149" s="255"/>
      <c r="C149" s="256"/>
      <c r="D149" s="240" t="s">
        <v>163</v>
      </c>
      <c r="E149" s="257" t="s">
        <v>1</v>
      </c>
      <c r="F149" s="258" t="s">
        <v>1168</v>
      </c>
      <c r="G149" s="256"/>
      <c r="H149" s="259">
        <v>260.47000000000003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163</v>
      </c>
      <c r="AU149" s="265" t="s">
        <v>87</v>
      </c>
      <c r="AV149" s="14" t="s">
        <v>87</v>
      </c>
      <c r="AW149" s="14" t="s">
        <v>33</v>
      </c>
      <c r="AX149" s="14" t="s">
        <v>85</v>
      </c>
      <c r="AY149" s="265" t="s">
        <v>149</v>
      </c>
    </row>
    <row r="150" s="2" customFormat="1" ht="21.75" customHeight="1">
      <c r="A150" s="39"/>
      <c r="B150" s="40"/>
      <c r="C150" s="227" t="s">
        <v>197</v>
      </c>
      <c r="D150" s="227" t="s">
        <v>155</v>
      </c>
      <c r="E150" s="228" t="s">
        <v>361</v>
      </c>
      <c r="F150" s="229" t="s">
        <v>362</v>
      </c>
      <c r="G150" s="230" t="s">
        <v>319</v>
      </c>
      <c r="H150" s="231">
        <v>62.060000000000002</v>
      </c>
      <c r="I150" s="232"/>
      <c r="J150" s="233">
        <f>ROUND(I150*H150,2)</f>
        <v>0</v>
      </c>
      <c r="K150" s="229" t="s">
        <v>159</v>
      </c>
      <c r="L150" s="45"/>
      <c r="M150" s="234" t="s">
        <v>1</v>
      </c>
      <c r="N150" s="235" t="s">
        <v>42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148</v>
      </c>
      <c r="AT150" s="238" t="s">
        <v>155</v>
      </c>
      <c r="AU150" s="238" t="s">
        <v>87</v>
      </c>
      <c r="AY150" s="18" t="s">
        <v>149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148</v>
      </c>
      <c r="BM150" s="238" t="s">
        <v>1058</v>
      </c>
    </row>
    <row r="151" s="2" customFormat="1">
      <c r="A151" s="39"/>
      <c r="B151" s="40"/>
      <c r="C151" s="41"/>
      <c r="D151" s="240" t="s">
        <v>162</v>
      </c>
      <c r="E151" s="41"/>
      <c r="F151" s="241" t="s">
        <v>364</v>
      </c>
      <c r="G151" s="41"/>
      <c r="H151" s="41"/>
      <c r="I151" s="242"/>
      <c r="J151" s="41"/>
      <c r="K151" s="41"/>
      <c r="L151" s="45"/>
      <c r="M151" s="243"/>
      <c r="N151" s="24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162</v>
      </c>
      <c r="AU151" s="18" t="s">
        <v>87</v>
      </c>
    </row>
    <row r="152" s="13" customFormat="1">
      <c r="A152" s="13"/>
      <c r="B152" s="245"/>
      <c r="C152" s="246"/>
      <c r="D152" s="240" t="s">
        <v>163</v>
      </c>
      <c r="E152" s="247" t="s">
        <v>1</v>
      </c>
      <c r="F152" s="248" t="s">
        <v>1169</v>
      </c>
      <c r="G152" s="246"/>
      <c r="H152" s="247" t="s">
        <v>1</v>
      </c>
      <c r="I152" s="249"/>
      <c r="J152" s="246"/>
      <c r="K152" s="246"/>
      <c r="L152" s="250"/>
      <c r="M152" s="251"/>
      <c r="N152" s="252"/>
      <c r="O152" s="252"/>
      <c r="P152" s="252"/>
      <c r="Q152" s="252"/>
      <c r="R152" s="252"/>
      <c r="S152" s="252"/>
      <c r="T152" s="25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4" t="s">
        <v>163</v>
      </c>
      <c r="AU152" s="254" t="s">
        <v>87</v>
      </c>
      <c r="AV152" s="13" t="s">
        <v>85</v>
      </c>
      <c r="AW152" s="13" t="s">
        <v>33</v>
      </c>
      <c r="AX152" s="13" t="s">
        <v>77</v>
      </c>
      <c r="AY152" s="254" t="s">
        <v>149</v>
      </c>
    </row>
    <row r="153" s="14" customFormat="1">
      <c r="A153" s="14"/>
      <c r="B153" s="255"/>
      <c r="C153" s="256"/>
      <c r="D153" s="240" t="s">
        <v>163</v>
      </c>
      <c r="E153" s="257" t="s">
        <v>1</v>
      </c>
      <c r="F153" s="258" t="s">
        <v>1170</v>
      </c>
      <c r="G153" s="256"/>
      <c r="H153" s="259">
        <v>162.24000000000001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5" t="s">
        <v>163</v>
      </c>
      <c r="AU153" s="265" t="s">
        <v>87</v>
      </c>
      <c r="AV153" s="14" t="s">
        <v>87</v>
      </c>
      <c r="AW153" s="14" t="s">
        <v>33</v>
      </c>
      <c r="AX153" s="14" t="s">
        <v>77</v>
      </c>
      <c r="AY153" s="265" t="s">
        <v>149</v>
      </c>
    </row>
    <row r="154" s="14" customFormat="1">
      <c r="A154" s="14"/>
      <c r="B154" s="255"/>
      <c r="C154" s="256"/>
      <c r="D154" s="240" t="s">
        <v>163</v>
      </c>
      <c r="E154" s="257" t="s">
        <v>1</v>
      </c>
      <c r="F154" s="258" t="s">
        <v>1171</v>
      </c>
      <c r="G154" s="256"/>
      <c r="H154" s="259">
        <v>-100.18000000000001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5" t="s">
        <v>163</v>
      </c>
      <c r="AU154" s="265" t="s">
        <v>87</v>
      </c>
      <c r="AV154" s="14" t="s">
        <v>87</v>
      </c>
      <c r="AW154" s="14" t="s">
        <v>33</v>
      </c>
      <c r="AX154" s="14" t="s">
        <v>77</v>
      </c>
      <c r="AY154" s="265" t="s">
        <v>149</v>
      </c>
    </row>
    <row r="155" s="15" customFormat="1">
      <c r="A155" s="15"/>
      <c r="B155" s="269"/>
      <c r="C155" s="270"/>
      <c r="D155" s="240" t="s">
        <v>163</v>
      </c>
      <c r="E155" s="271" t="s">
        <v>1</v>
      </c>
      <c r="F155" s="272" t="s">
        <v>290</v>
      </c>
      <c r="G155" s="270"/>
      <c r="H155" s="273">
        <v>62.060000000000002</v>
      </c>
      <c r="I155" s="274"/>
      <c r="J155" s="270"/>
      <c r="K155" s="270"/>
      <c r="L155" s="275"/>
      <c r="M155" s="276"/>
      <c r="N155" s="277"/>
      <c r="O155" s="277"/>
      <c r="P155" s="277"/>
      <c r="Q155" s="277"/>
      <c r="R155" s="277"/>
      <c r="S155" s="277"/>
      <c r="T155" s="27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9" t="s">
        <v>163</v>
      </c>
      <c r="AU155" s="279" t="s">
        <v>87</v>
      </c>
      <c r="AV155" s="15" t="s">
        <v>148</v>
      </c>
      <c r="AW155" s="15" t="s">
        <v>33</v>
      </c>
      <c r="AX155" s="15" t="s">
        <v>85</v>
      </c>
      <c r="AY155" s="279" t="s">
        <v>149</v>
      </c>
    </row>
    <row r="156" s="2" customFormat="1" ht="24.15" customHeight="1">
      <c r="A156" s="39"/>
      <c r="B156" s="40"/>
      <c r="C156" s="227" t="s">
        <v>203</v>
      </c>
      <c r="D156" s="227" t="s">
        <v>155</v>
      </c>
      <c r="E156" s="228" t="s">
        <v>373</v>
      </c>
      <c r="F156" s="229" t="s">
        <v>374</v>
      </c>
      <c r="G156" s="230" t="s">
        <v>319</v>
      </c>
      <c r="H156" s="231">
        <v>620.60000000000002</v>
      </c>
      <c r="I156" s="232"/>
      <c r="J156" s="233">
        <f>ROUND(I156*H156,2)</f>
        <v>0</v>
      </c>
      <c r="K156" s="229" t="s">
        <v>159</v>
      </c>
      <c r="L156" s="45"/>
      <c r="M156" s="234" t="s">
        <v>1</v>
      </c>
      <c r="N156" s="235" t="s">
        <v>42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148</v>
      </c>
      <c r="AT156" s="238" t="s">
        <v>155</v>
      </c>
      <c r="AU156" s="238" t="s">
        <v>87</v>
      </c>
      <c r="AY156" s="18" t="s">
        <v>149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148</v>
      </c>
      <c r="BM156" s="238" t="s">
        <v>1061</v>
      </c>
    </row>
    <row r="157" s="2" customFormat="1">
      <c r="A157" s="39"/>
      <c r="B157" s="40"/>
      <c r="C157" s="41"/>
      <c r="D157" s="240" t="s">
        <v>162</v>
      </c>
      <c r="E157" s="41"/>
      <c r="F157" s="241" t="s">
        <v>376</v>
      </c>
      <c r="G157" s="41"/>
      <c r="H157" s="41"/>
      <c r="I157" s="242"/>
      <c r="J157" s="41"/>
      <c r="K157" s="41"/>
      <c r="L157" s="45"/>
      <c r="M157" s="243"/>
      <c r="N157" s="24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162</v>
      </c>
      <c r="AU157" s="18" t="s">
        <v>87</v>
      </c>
    </row>
    <row r="158" s="13" customFormat="1">
      <c r="A158" s="13"/>
      <c r="B158" s="245"/>
      <c r="C158" s="246"/>
      <c r="D158" s="240" t="s">
        <v>163</v>
      </c>
      <c r="E158" s="247" t="s">
        <v>1</v>
      </c>
      <c r="F158" s="248" t="s">
        <v>366</v>
      </c>
      <c r="G158" s="246"/>
      <c r="H158" s="247" t="s">
        <v>1</v>
      </c>
      <c r="I158" s="249"/>
      <c r="J158" s="246"/>
      <c r="K158" s="246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163</v>
      </c>
      <c r="AU158" s="254" t="s">
        <v>87</v>
      </c>
      <c r="AV158" s="13" t="s">
        <v>85</v>
      </c>
      <c r="AW158" s="13" t="s">
        <v>33</v>
      </c>
      <c r="AX158" s="13" t="s">
        <v>77</v>
      </c>
      <c r="AY158" s="254" t="s">
        <v>149</v>
      </c>
    </row>
    <row r="159" s="14" customFormat="1">
      <c r="A159" s="14"/>
      <c r="B159" s="255"/>
      <c r="C159" s="256"/>
      <c r="D159" s="240" t="s">
        <v>163</v>
      </c>
      <c r="E159" s="257" t="s">
        <v>1</v>
      </c>
      <c r="F159" s="258" t="s">
        <v>1172</v>
      </c>
      <c r="G159" s="256"/>
      <c r="H159" s="259">
        <v>620.60000000000002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163</v>
      </c>
      <c r="AU159" s="265" t="s">
        <v>87</v>
      </c>
      <c r="AV159" s="14" t="s">
        <v>87</v>
      </c>
      <c r="AW159" s="14" t="s">
        <v>33</v>
      </c>
      <c r="AX159" s="14" t="s">
        <v>85</v>
      </c>
      <c r="AY159" s="265" t="s">
        <v>149</v>
      </c>
    </row>
    <row r="160" s="2" customFormat="1" ht="16.5" customHeight="1">
      <c r="A160" s="39"/>
      <c r="B160" s="40"/>
      <c r="C160" s="227" t="s">
        <v>209</v>
      </c>
      <c r="D160" s="227" t="s">
        <v>155</v>
      </c>
      <c r="E160" s="228" t="s">
        <v>379</v>
      </c>
      <c r="F160" s="229" t="s">
        <v>380</v>
      </c>
      <c r="G160" s="230" t="s">
        <v>381</v>
      </c>
      <c r="H160" s="231">
        <v>111.708</v>
      </c>
      <c r="I160" s="232"/>
      <c r="J160" s="233">
        <f>ROUND(I160*H160,2)</f>
        <v>0</v>
      </c>
      <c r="K160" s="229" t="s">
        <v>159</v>
      </c>
      <c r="L160" s="45"/>
      <c r="M160" s="234" t="s">
        <v>1</v>
      </c>
      <c r="N160" s="235" t="s">
        <v>42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148</v>
      </c>
      <c r="AT160" s="238" t="s">
        <v>155</v>
      </c>
      <c r="AU160" s="238" t="s">
        <v>87</v>
      </c>
      <c r="AY160" s="18" t="s">
        <v>149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148</v>
      </c>
      <c r="BM160" s="238" t="s">
        <v>1063</v>
      </c>
    </row>
    <row r="161" s="2" customFormat="1">
      <c r="A161" s="39"/>
      <c r="B161" s="40"/>
      <c r="C161" s="41"/>
      <c r="D161" s="240" t="s">
        <v>162</v>
      </c>
      <c r="E161" s="41"/>
      <c r="F161" s="241" t="s">
        <v>383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162</v>
      </c>
      <c r="AU161" s="18" t="s">
        <v>87</v>
      </c>
    </row>
    <row r="162" s="14" customFormat="1">
      <c r="A162" s="14"/>
      <c r="B162" s="255"/>
      <c r="C162" s="256"/>
      <c r="D162" s="240" t="s">
        <v>163</v>
      </c>
      <c r="E162" s="257" t="s">
        <v>1</v>
      </c>
      <c r="F162" s="258" t="s">
        <v>1173</v>
      </c>
      <c r="G162" s="256"/>
      <c r="H162" s="259">
        <v>111.708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5" t="s">
        <v>163</v>
      </c>
      <c r="AU162" s="265" t="s">
        <v>87</v>
      </c>
      <c r="AV162" s="14" t="s">
        <v>87</v>
      </c>
      <c r="AW162" s="14" t="s">
        <v>33</v>
      </c>
      <c r="AX162" s="14" t="s">
        <v>85</v>
      </c>
      <c r="AY162" s="265" t="s">
        <v>149</v>
      </c>
    </row>
    <row r="163" s="2" customFormat="1" ht="16.5" customHeight="1">
      <c r="A163" s="39"/>
      <c r="B163" s="40"/>
      <c r="C163" s="227" t="s">
        <v>214</v>
      </c>
      <c r="D163" s="227" t="s">
        <v>155</v>
      </c>
      <c r="E163" s="228" t="s">
        <v>407</v>
      </c>
      <c r="F163" s="229" t="s">
        <v>408</v>
      </c>
      <c r="G163" s="230" t="s">
        <v>319</v>
      </c>
      <c r="H163" s="231">
        <v>100.18000000000001</v>
      </c>
      <c r="I163" s="232"/>
      <c r="J163" s="233">
        <f>ROUND(I163*H163,2)</f>
        <v>0</v>
      </c>
      <c r="K163" s="229" t="s">
        <v>159</v>
      </c>
      <c r="L163" s="45"/>
      <c r="M163" s="234" t="s">
        <v>1</v>
      </c>
      <c r="N163" s="235" t="s">
        <v>42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148</v>
      </c>
      <c r="AT163" s="238" t="s">
        <v>155</v>
      </c>
      <c r="AU163" s="238" t="s">
        <v>87</v>
      </c>
      <c r="AY163" s="18" t="s">
        <v>149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148</v>
      </c>
      <c r="BM163" s="238" t="s">
        <v>1065</v>
      </c>
    </row>
    <row r="164" s="2" customFormat="1">
      <c r="A164" s="39"/>
      <c r="B164" s="40"/>
      <c r="C164" s="41"/>
      <c r="D164" s="240" t="s">
        <v>162</v>
      </c>
      <c r="E164" s="41"/>
      <c r="F164" s="241" t="s">
        <v>410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162</v>
      </c>
      <c r="AU164" s="18" t="s">
        <v>87</v>
      </c>
    </row>
    <row r="165" s="14" customFormat="1">
      <c r="A165" s="14"/>
      <c r="B165" s="255"/>
      <c r="C165" s="256"/>
      <c r="D165" s="240" t="s">
        <v>163</v>
      </c>
      <c r="E165" s="257" t="s">
        <v>1</v>
      </c>
      <c r="F165" s="258" t="s">
        <v>1174</v>
      </c>
      <c r="G165" s="256"/>
      <c r="H165" s="259">
        <v>162.24000000000001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5" t="s">
        <v>163</v>
      </c>
      <c r="AU165" s="265" t="s">
        <v>87</v>
      </c>
      <c r="AV165" s="14" t="s">
        <v>87</v>
      </c>
      <c r="AW165" s="14" t="s">
        <v>33</v>
      </c>
      <c r="AX165" s="14" t="s">
        <v>77</v>
      </c>
      <c r="AY165" s="265" t="s">
        <v>149</v>
      </c>
    </row>
    <row r="166" s="14" customFormat="1">
      <c r="A166" s="14"/>
      <c r="B166" s="255"/>
      <c r="C166" s="256"/>
      <c r="D166" s="240" t="s">
        <v>163</v>
      </c>
      <c r="E166" s="257" t="s">
        <v>1</v>
      </c>
      <c r="F166" s="258" t="s">
        <v>1175</v>
      </c>
      <c r="G166" s="256"/>
      <c r="H166" s="259">
        <v>-42.340000000000003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163</v>
      </c>
      <c r="AU166" s="265" t="s">
        <v>87</v>
      </c>
      <c r="AV166" s="14" t="s">
        <v>87</v>
      </c>
      <c r="AW166" s="14" t="s">
        <v>33</v>
      </c>
      <c r="AX166" s="14" t="s">
        <v>77</v>
      </c>
      <c r="AY166" s="265" t="s">
        <v>149</v>
      </c>
    </row>
    <row r="167" s="13" customFormat="1">
      <c r="A167" s="13"/>
      <c r="B167" s="245"/>
      <c r="C167" s="246"/>
      <c r="D167" s="240" t="s">
        <v>163</v>
      </c>
      <c r="E167" s="247" t="s">
        <v>1</v>
      </c>
      <c r="F167" s="248" t="s">
        <v>1176</v>
      </c>
      <c r="G167" s="246"/>
      <c r="H167" s="247" t="s">
        <v>1</v>
      </c>
      <c r="I167" s="249"/>
      <c r="J167" s="246"/>
      <c r="K167" s="246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163</v>
      </c>
      <c r="AU167" s="254" t="s">
        <v>87</v>
      </c>
      <c r="AV167" s="13" t="s">
        <v>85</v>
      </c>
      <c r="AW167" s="13" t="s">
        <v>33</v>
      </c>
      <c r="AX167" s="13" t="s">
        <v>77</v>
      </c>
      <c r="AY167" s="254" t="s">
        <v>149</v>
      </c>
    </row>
    <row r="168" s="14" customFormat="1">
      <c r="A168" s="14"/>
      <c r="B168" s="255"/>
      <c r="C168" s="256"/>
      <c r="D168" s="240" t="s">
        <v>163</v>
      </c>
      <c r="E168" s="257" t="s">
        <v>1</v>
      </c>
      <c r="F168" s="258" t="s">
        <v>1177</v>
      </c>
      <c r="G168" s="256"/>
      <c r="H168" s="259">
        <v>-7.2999999999999998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163</v>
      </c>
      <c r="AU168" s="265" t="s">
        <v>87</v>
      </c>
      <c r="AV168" s="14" t="s">
        <v>87</v>
      </c>
      <c r="AW168" s="14" t="s">
        <v>33</v>
      </c>
      <c r="AX168" s="14" t="s">
        <v>77</v>
      </c>
      <c r="AY168" s="265" t="s">
        <v>149</v>
      </c>
    </row>
    <row r="169" s="13" customFormat="1">
      <c r="A169" s="13"/>
      <c r="B169" s="245"/>
      <c r="C169" s="246"/>
      <c r="D169" s="240" t="s">
        <v>163</v>
      </c>
      <c r="E169" s="247" t="s">
        <v>1</v>
      </c>
      <c r="F169" s="248" t="s">
        <v>1070</v>
      </c>
      <c r="G169" s="246"/>
      <c r="H169" s="247" t="s">
        <v>1</v>
      </c>
      <c r="I169" s="249"/>
      <c r="J169" s="246"/>
      <c r="K169" s="246"/>
      <c r="L169" s="250"/>
      <c r="M169" s="251"/>
      <c r="N169" s="252"/>
      <c r="O169" s="252"/>
      <c r="P169" s="252"/>
      <c r="Q169" s="252"/>
      <c r="R169" s="252"/>
      <c r="S169" s="252"/>
      <c r="T169" s="25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4" t="s">
        <v>163</v>
      </c>
      <c r="AU169" s="254" t="s">
        <v>87</v>
      </c>
      <c r="AV169" s="13" t="s">
        <v>85</v>
      </c>
      <c r="AW169" s="13" t="s">
        <v>33</v>
      </c>
      <c r="AX169" s="13" t="s">
        <v>77</v>
      </c>
      <c r="AY169" s="254" t="s">
        <v>149</v>
      </c>
    </row>
    <row r="170" s="14" customFormat="1">
      <c r="A170" s="14"/>
      <c r="B170" s="255"/>
      <c r="C170" s="256"/>
      <c r="D170" s="240" t="s">
        <v>163</v>
      </c>
      <c r="E170" s="257" t="s">
        <v>1</v>
      </c>
      <c r="F170" s="258" t="s">
        <v>1178</v>
      </c>
      <c r="G170" s="256"/>
      <c r="H170" s="259">
        <v>-11.25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5" t="s">
        <v>163</v>
      </c>
      <c r="AU170" s="265" t="s">
        <v>87</v>
      </c>
      <c r="AV170" s="14" t="s">
        <v>87</v>
      </c>
      <c r="AW170" s="14" t="s">
        <v>33</v>
      </c>
      <c r="AX170" s="14" t="s">
        <v>77</v>
      </c>
      <c r="AY170" s="265" t="s">
        <v>149</v>
      </c>
    </row>
    <row r="171" s="13" customFormat="1">
      <c r="A171" s="13"/>
      <c r="B171" s="245"/>
      <c r="C171" s="246"/>
      <c r="D171" s="240" t="s">
        <v>163</v>
      </c>
      <c r="E171" s="247" t="s">
        <v>1</v>
      </c>
      <c r="F171" s="248" t="s">
        <v>1072</v>
      </c>
      <c r="G171" s="246"/>
      <c r="H171" s="247" t="s">
        <v>1</v>
      </c>
      <c r="I171" s="249"/>
      <c r="J171" s="246"/>
      <c r="K171" s="246"/>
      <c r="L171" s="250"/>
      <c r="M171" s="251"/>
      <c r="N171" s="252"/>
      <c r="O171" s="252"/>
      <c r="P171" s="252"/>
      <c r="Q171" s="252"/>
      <c r="R171" s="252"/>
      <c r="S171" s="252"/>
      <c r="T171" s="25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4" t="s">
        <v>163</v>
      </c>
      <c r="AU171" s="254" t="s">
        <v>87</v>
      </c>
      <c r="AV171" s="13" t="s">
        <v>85</v>
      </c>
      <c r="AW171" s="13" t="s">
        <v>33</v>
      </c>
      <c r="AX171" s="13" t="s">
        <v>77</v>
      </c>
      <c r="AY171" s="254" t="s">
        <v>149</v>
      </c>
    </row>
    <row r="172" s="14" customFormat="1">
      <c r="A172" s="14"/>
      <c r="B172" s="255"/>
      <c r="C172" s="256"/>
      <c r="D172" s="240" t="s">
        <v>163</v>
      </c>
      <c r="E172" s="257" t="s">
        <v>1</v>
      </c>
      <c r="F172" s="258" t="s">
        <v>1179</v>
      </c>
      <c r="G172" s="256"/>
      <c r="H172" s="259">
        <v>-1.1699999999999999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163</v>
      </c>
      <c r="AU172" s="265" t="s">
        <v>87</v>
      </c>
      <c r="AV172" s="14" t="s">
        <v>87</v>
      </c>
      <c r="AW172" s="14" t="s">
        <v>33</v>
      </c>
      <c r="AX172" s="14" t="s">
        <v>77</v>
      </c>
      <c r="AY172" s="265" t="s">
        <v>149</v>
      </c>
    </row>
    <row r="173" s="13" customFormat="1">
      <c r="A173" s="13"/>
      <c r="B173" s="245"/>
      <c r="C173" s="246"/>
      <c r="D173" s="240" t="s">
        <v>163</v>
      </c>
      <c r="E173" s="247" t="s">
        <v>1</v>
      </c>
      <c r="F173" s="248" t="s">
        <v>874</v>
      </c>
      <c r="G173" s="246"/>
      <c r="H173" s="247" t="s">
        <v>1</v>
      </c>
      <c r="I173" s="249"/>
      <c r="J173" s="246"/>
      <c r="K173" s="246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163</v>
      </c>
      <c r="AU173" s="254" t="s">
        <v>87</v>
      </c>
      <c r="AV173" s="13" t="s">
        <v>85</v>
      </c>
      <c r="AW173" s="13" t="s">
        <v>33</v>
      </c>
      <c r="AX173" s="13" t="s">
        <v>77</v>
      </c>
      <c r="AY173" s="254" t="s">
        <v>149</v>
      </c>
    </row>
    <row r="174" s="15" customFormat="1">
      <c r="A174" s="15"/>
      <c r="B174" s="269"/>
      <c r="C174" s="270"/>
      <c r="D174" s="240" t="s">
        <v>163</v>
      </c>
      <c r="E174" s="271" t="s">
        <v>1</v>
      </c>
      <c r="F174" s="272" t="s">
        <v>290</v>
      </c>
      <c r="G174" s="270"/>
      <c r="H174" s="273">
        <v>100.18000000000001</v>
      </c>
      <c r="I174" s="274"/>
      <c r="J174" s="270"/>
      <c r="K174" s="270"/>
      <c r="L174" s="275"/>
      <c r="M174" s="276"/>
      <c r="N174" s="277"/>
      <c r="O174" s="277"/>
      <c r="P174" s="277"/>
      <c r="Q174" s="277"/>
      <c r="R174" s="277"/>
      <c r="S174" s="277"/>
      <c r="T174" s="27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9" t="s">
        <v>163</v>
      </c>
      <c r="AU174" s="279" t="s">
        <v>87</v>
      </c>
      <c r="AV174" s="15" t="s">
        <v>148</v>
      </c>
      <c r="AW174" s="15" t="s">
        <v>33</v>
      </c>
      <c r="AX174" s="15" t="s">
        <v>85</v>
      </c>
      <c r="AY174" s="279" t="s">
        <v>149</v>
      </c>
    </row>
    <row r="175" s="2" customFormat="1" ht="16.5" customHeight="1">
      <c r="A175" s="39"/>
      <c r="B175" s="40"/>
      <c r="C175" s="227" t="s">
        <v>222</v>
      </c>
      <c r="D175" s="227" t="s">
        <v>155</v>
      </c>
      <c r="E175" s="228" t="s">
        <v>419</v>
      </c>
      <c r="F175" s="229" t="s">
        <v>420</v>
      </c>
      <c r="G175" s="230" t="s">
        <v>319</v>
      </c>
      <c r="H175" s="231">
        <v>37.847000000000001</v>
      </c>
      <c r="I175" s="232"/>
      <c r="J175" s="233">
        <f>ROUND(I175*H175,2)</f>
        <v>0</v>
      </c>
      <c r="K175" s="229" t="s">
        <v>159</v>
      </c>
      <c r="L175" s="45"/>
      <c r="M175" s="234" t="s">
        <v>1</v>
      </c>
      <c r="N175" s="235" t="s">
        <v>42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148</v>
      </c>
      <c r="AT175" s="238" t="s">
        <v>155</v>
      </c>
      <c r="AU175" s="238" t="s">
        <v>87</v>
      </c>
      <c r="AY175" s="18" t="s">
        <v>149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148</v>
      </c>
      <c r="BM175" s="238" t="s">
        <v>1074</v>
      </c>
    </row>
    <row r="176" s="2" customFormat="1">
      <c r="A176" s="39"/>
      <c r="B176" s="40"/>
      <c r="C176" s="41"/>
      <c r="D176" s="240" t="s">
        <v>162</v>
      </c>
      <c r="E176" s="41"/>
      <c r="F176" s="241" t="s">
        <v>422</v>
      </c>
      <c r="G176" s="41"/>
      <c r="H176" s="41"/>
      <c r="I176" s="242"/>
      <c r="J176" s="41"/>
      <c r="K176" s="41"/>
      <c r="L176" s="45"/>
      <c r="M176" s="243"/>
      <c r="N176" s="24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162</v>
      </c>
      <c r="AU176" s="18" t="s">
        <v>87</v>
      </c>
    </row>
    <row r="177" s="13" customFormat="1">
      <c r="A177" s="13"/>
      <c r="B177" s="245"/>
      <c r="C177" s="246"/>
      <c r="D177" s="240" t="s">
        <v>163</v>
      </c>
      <c r="E177" s="247" t="s">
        <v>1</v>
      </c>
      <c r="F177" s="248" t="s">
        <v>1180</v>
      </c>
      <c r="G177" s="246"/>
      <c r="H177" s="247" t="s">
        <v>1</v>
      </c>
      <c r="I177" s="249"/>
      <c r="J177" s="246"/>
      <c r="K177" s="246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163</v>
      </c>
      <c r="AU177" s="254" t="s">
        <v>87</v>
      </c>
      <c r="AV177" s="13" t="s">
        <v>85</v>
      </c>
      <c r="AW177" s="13" t="s">
        <v>33</v>
      </c>
      <c r="AX177" s="13" t="s">
        <v>77</v>
      </c>
      <c r="AY177" s="254" t="s">
        <v>149</v>
      </c>
    </row>
    <row r="178" s="14" customFormat="1">
      <c r="A178" s="14"/>
      <c r="B178" s="255"/>
      <c r="C178" s="256"/>
      <c r="D178" s="240" t="s">
        <v>163</v>
      </c>
      <c r="E178" s="257" t="s">
        <v>1</v>
      </c>
      <c r="F178" s="258" t="s">
        <v>1181</v>
      </c>
      <c r="G178" s="256"/>
      <c r="H178" s="259">
        <v>42.340000000000003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163</v>
      </c>
      <c r="AU178" s="265" t="s">
        <v>87</v>
      </c>
      <c r="AV178" s="14" t="s">
        <v>87</v>
      </c>
      <c r="AW178" s="14" t="s">
        <v>33</v>
      </c>
      <c r="AX178" s="14" t="s">
        <v>77</v>
      </c>
      <c r="AY178" s="265" t="s">
        <v>149</v>
      </c>
    </row>
    <row r="179" s="16" customFormat="1">
      <c r="A179" s="16"/>
      <c r="B179" s="293"/>
      <c r="C179" s="294"/>
      <c r="D179" s="240" t="s">
        <v>163</v>
      </c>
      <c r="E179" s="295" t="s">
        <v>1</v>
      </c>
      <c r="F179" s="296" t="s">
        <v>881</v>
      </c>
      <c r="G179" s="294"/>
      <c r="H179" s="297">
        <v>42.340000000000003</v>
      </c>
      <c r="I179" s="298"/>
      <c r="J179" s="294"/>
      <c r="K179" s="294"/>
      <c r="L179" s="299"/>
      <c r="M179" s="300"/>
      <c r="N179" s="301"/>
      <c r="O179" s="301"/>
      <c r="P179" s="301"/>
      <c r="Q179" s="301"/>
      <c r="R179" s="301"/>
      <c r="S179" s="301"/>
      <c r="T179" s="302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303" t="s">
        <v>163</v>
      </c>
      <c r="AU179" s="303" t="s">
        <v>87</v>
      </c>
      <c r="AV179" s="16" t="s">
        <v>171</v>
      </c>
      <c r="AW179" s="16" t="s">
        <v>33</v>
      </c>
      <c r="AX179" s="16" t="s">
        <v>77</v>
      </c>
      <c r="AY179" s="303" t="s">
        <v>149</v>
      </c>
    </row>
    <row r="180" s="13" customFormat="1">
      <c r="A180" s="13"/>
      <c r="B180" s="245"/>
      <c r="C180" s="246"/>
      <c r="D180" s="240" t="s">
        <v>163</v>
      </c>
      <c r="E180" s="247" t="s">
        <v>1</v>
      </c>
      <c r="F180" s="248" t="s">
        <v>1182</v>
      </c>
      <c r="G180" s="246"/>
      <c r="H180" s="247" t="s">
        <v>1</v>
      </c>
      <c r="I180" s="249"/>
      <c r="J180" s="246"/>
      <c r="K180" s="246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163</v>
      </c>
      <c r="AU180" s="254" t="s">
        <v>87</v>
      </c>
      <c r="AV180" s="13" t="s">
        <v>85</v>
      </c>
      <c r="AW180" s="13" t="s">
        <v>33</v>
      </c>
      <c r="AX180" s="13" t="s">
        <v>77</v>
      </c>
      <c r="AY180" s="254" t="s">
        <v>149</v>
      </c>
    </row>
    <row r="181" s="14" customFormat="1">
      <c r="A181" s="14"/>
      <c r="B181" s="255"/>
      <c r="C181" s="256"/>
      <c r="D181" s="240" t="s">
        <v>163</v>
      </c>
      <c r="E181" s="257" t="s">
        <v>1</v>
      </c>
      <c r="F181" s="258" t="s">
        <v>1183</v>
      </c>
      <c r="G181" s="256"/>
      <c r="H181" s="259">
        <v>-4.4930000000000003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5" t="s">
        <v>163</v>
      </c>
      <c r="AU181" s="265" t="s">
        <v>87</v>
      </c>
      <c r="AV181" s="14" t="s">
        <v>87</v>
      </c>
      <c r="AW181" s="14" t="s">
        <v>33</v>
      </c>
      <c r="AX181" s="14" t="s">
        <v>77</v>
      </c>
      <c r="AY181" s="265" t="s">
        <v>149</v>
      </c>
    </row>
    <row r="182" s="15" customFormat="1">
      <c r="A182" s="15"/>
      <c r="B182" s="269"/>
      <c r="C182" s="270"/>
      <c r="D182" s="240" t="s">
        <v>163</v>
      </c>
      <c r="E182" s="271" t="s">
        <v>1</v>
      </c>
      <c r="F182" s="272" t="s">
        <v>290</v>
      </c>
      <c r="G182" s="270"/>
      <c r="H182" s="273">
        <v>37.847000000000001</v>
      </c>
      <c r="I182" s="274"/>
      <c r="J182" s="270"/>
      <c r="K182" s="270"/>
      <c r="L182" s="275"/>
      <c r="M182" s="276"/>
      <c r="N182" s="277"/>
      <c r="O182" s="277"/>
      <c r="P182" s="277"/>
      <c r="Q182" s="277"/>
      <c r="R182" s="277"/>
      <c r="S182" s="277"/>
      <c r="T182" s="27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9" t="s">
        <v>163</v>
      </c>
      <c r="AU182" s="279" t="s">
        <v>87</v>
      </c>
      <c r="AV182" s="15" t="s">
        <v>148</v>
      </c>
      <c r="AW182" s="15" t="s">
        <v>33</v>
      </c>
      <c r="AX182" s="15" t="s">
        <v>85</v>
      </c>
      <c r="AY182" s="279" t="s">
        <v>149</v>
      </c>
    </row>
    <row r="183" s="2" customFormat="1" ht="16.5" customHeight="1">
      <c r="A183" s="39"/>
      <c r="B183" s="40"/>
      <c r="C183" s="280" t="s">
        <v>229</v>
      </c>
      <c r="D183" s="280" t="s">
        <v>398</v>
      </c>
      <c r="E183" s="281" t="s">
        <v>428</v>
      </c>
      <c r="F183" s="282" t="s">
        <v>429</v>
      </c>
      <c r="G183" s="283" t="s">
        <v>381</v>
      </c>
      <c r="H183" s="284">
        <v>75.694000000000003</v>
      </c>
      <c r="I183" s="285"/>
      <c r="J183" s="286">
        <f>ROUND(I183*H183,2)</f>
        <v>0</v>
      </c>
      <c r="K183" s="282" t="s">
        <v>159</v>
      </c>
      <c r="L183" s="287"/>
      <c r="M183" s="288" t="s">
        <v>1</v>
      </c>
      <c r="N183" s="289" t="s">
        <v>42</v>
      </c>
      <c r="O183" s="92"/>
      <c r="P183" s="236">
        <f>O183*H183</f>
        <v>0</v>
      </c>
      <c r="Q183" s="236">
        <v>1</v>
      </c>
      <c r="R183" s="236">
        <f>Q183*H183</f>
        <v>75.694000000000003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197</v>
      </c>
      <c r="AT183" s="238" t="s">
        <v>398</v>
      </c>
      <c r="AU183" s="238" t="s">
        <v>87</v>
      </c>
      <c r="AY183" s="18" t="s">
        <v>149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148</v>
      </c>
      <c r="BM183" s="238" t="s">
        <v>1079</v>
      </c>
    </row>
    <row r="184" s="2" customFormat="1">
      <c r="A184" s="39"/>
      <c r="B184" s="40"/>
      <c r="C184" s="41"/>
      <c r="D184" s="240" t="s">
        <v>162</v>
      </c>
      <c r="E184" s="41"/>
      <c r="F184" s="241" t="s">
        <v>429</v>
      </c>
      <c r="G184" s="41"/>
      <c r="H184" s="41"/>
      <c r="I184" s="242"/>
      <c r="J184" s="41"/>
      <c r="K184" s="41"/>
      <c r="L184" s="45"/>
      <c r="M184" s="243"/>
      <c r="N184" s="24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162</v>
      </c>
      <c r="AU184" s="18" t="s">
        <v>87</v>
      </c>
    </row>
    <row r="185" s="14" customFormat="1">
      <c r="A185" s="14"/>
      <c r="B185" s="255"/>
      <c r="C185" s="256"/>
      <c r="D185" s="240" t="s">
        <v>163</v>
      </c>
      <c r="E185" s="257" t="s">
        <v>1</v>
      </c>
      <c r="F185" s="258" t="s">
        <v>1184</v>
      </c>
      <c r="G185" s="256"/>
      <c r="H185" s="259">
        <v>75.694000000000003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163</v>
      </c>
      <c r="AU185" s="265" t="s">
        <v>87</v>
      </c>
      <c r="AV185" s="14" t="s">
        <v>87</v>
      </c>
      <c r="AW185" s="14" t="s">
        <v>33</v>
      </c>
      <c r="AX185" s="14" t="s">
        <v>85</v>
      </c>
      <c r="AY185" s="265" t="s">
        <v>149</v>
      </c>
    </row>
    <row r="186" s="12" customFormat="1" ht="22.8" customHeight="1">
      <c r="A186" s="12"/>
      <c r="B186" s="211"/>
      <c r="C186" s="212"/>
      <c r="D186" s="213" t="s">
        <v>76</v>
      </c>
      <c r="E186" s="225" t="s">
        <v>171</v>
      </c>
      <c r="F186" s="225" t="s">
        <v>1081</v>
      </c>
      <c r="G186" s="212"/>
      <c r="H186" s="212"/>
      <c r="I186" s="215"/>
      <c r="J186" s="226">
        <f>BK186</f>
        <v>0</v>
      </c>
      <c r="K186" s="212"/>
      <c r="L186" s="217"/>
      <c r="M186" s="218"/>
      <c r="N186" s="219"/>
      <c r="O186" s="219"/>
      <c r="P186" s="220">
        <f>SUM(P187:P189)</f>
        <v>0</v>
      </c>
      <c r="Q186" s="219"/>
      <c r="R186" s="220">
        <f>SUM(R187:R189)</f>
        <v>0</v>
      </c>
      <c r="S186" s="219"/>
      <c r="T186" s="221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2" t="s">
        <v>85</v>
      </c>
      <c r="AT186" s="223" t="s">
        <v>76</v>
      </c>
      <c r="AU186" s="223" t="s">
        <v>85</v>
      </c>
      <c r="AY186" s="222" t="s">
        <v>149</v>
      </c>
      <c r="BK186" s="224">
        <f>SUM(BK187:BK189)</f>
        <v>0</v>
      </c>
    </row>
    <row r="187" s="2" customFormat="1" ht="16.5" customHeight="1">
      <c r="A187" s="39"/>
      <c r="B187" s="40"/>
      <c r="C187" s="227" t="s">
        <v>236</v>
      </c>
      <c r="D187" s="227" t="s">
        <v>155</v>
      </c>
      <c r="E187" s="228" t="s">
        <v>1082</v>
      </c>
      <c r="F187" s="229" t="s">
        <v>1083</v>
      </c>
      <c r="G187" s="230" t="s">
        <v>303</v>
      </c>
      <c r="H187" s="231">
        <v>75</v>
      </c>
      <c r="I187" s="232"/>
      <c r="J187" s="233">
        <f>ROUND(I187*H187,2)</f>
        <v>0</v>
      </c>
      <c r="K187" s="229" t="s">
        <v>159</v>
      </c>
      <c r="L187" s="45"/>
      <c r="M187" s="234" t="s">
        <v>1</v>
      </c>
      <c r="N187" s="235" t="s">
        <v>42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148</v>
      </c>
      <c r="AT187" s="238" t="s">
        <v>155</v>
      </c>
      <c r="AU187" s="238" t="s">
        <v>87</v>
      </c>
      <c r="AY187" s="18" t="s">
        <v>149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148</v>
      </c>
      <c r="BM187" s="238" t="s">
        <v>1084</v>
      </c>
    </row>
    <row r="188" s="2" customFormat="1">
      <c r="A188" s="39"/>
      <c r="B188" s="40"/>
      <c r="C188" s="41"/>
      <c r="D188" s="240" t="s">
        <v>162</v>
      </c>
      <c r="E188" s="41"/>
      <c r="F188" s="241" t="s">
        <v>1085</v>
      </c>
      <c r="G188" s="41"/>
      <c r="H188" s="41"/>
      <c r="I188" s="242"/>
      <c r="J188" s="41"/>
      <c r="K188" s="41"/>
      <c r="L188" s="45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162</v>
      </c>
      <c r="AU188" s="18" t="s">
        <v>87</v>
      </c>
    </row>
    <row r="189" s="14" customFormat="1">
      <c r="A189" s="14"/>
      <c r="B189" s="255"/>
      <c r="C189" s="256"/>
      <c r="D189" s="240" t="s">
        <v>163</v>
      </c>
      <c r="E189" s="257" t="s">
        <v>1</v>
      </c>
      <c r="F189" s="258" t="s">
        <v>1185</v>
      </c>
      <c r="G189" s="256"/>
      <c r="H189" s="259">
        <v>75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163</v>
      </c>
      <c r="AU189" s="265" t="s">
        <v>87</v>
      </c>
      <c r="AV189" s="14" t="s">
        <v>87</v>
      </c>
      <c r="AW189" s="14" t="s">
        <v>33</v>
      </c>
      <c r="AX189" s="14" t="s">
        <v>85</v>
      </c>
      <c r="AY189" s="265" t="s">
        <v>149</v>
      </c>
    </row>
    <row r="190" s="12" customFormat="1" ht="22.8" customHeight="1">
      <c r="A190" s="12"/>
      <c r="B190" s="211"/>
      <c r="C190" s="212"/>
      <c r="D190" s="213" t="s">
        <v>76</v>
      </c>
      <c r="E190" s="225" t="s">
        <v>148</v>
      </c>
      <c r="F190" s="225" t="s">
        <v>518</v>
      </c>
      <c r="G190" s="212"/>
      <c r="H190" s="212"/>
      <c r="I190" s="215"/>
      <c r="J190" s="226">
        <f>BK190</f>
        <v>0</v>
      </c>
      <c r="K190" s="212"/>
      <c r="L190" s="217"/>
      <c r="M190" s="218"/>
      <c r="N190" s="219"/>
      <c r="O190" s="219"/>
      <c r="P190" s="220">
        <f>SUM(P191:P199)</f>
        <v>0</v>
      </c>
      <c r="Q190" s="219"/>
      <c r="R190" s="220">
        <f>SUM(R191:R199)</f>
        <v>0</v>
      </c>
      <c r="S190" s="219"/>
      <c r="T190" s="221">
        <f>SUM(T191:T199)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2" t="s">
        <v>85</v>
      </c>
      <c r="AT190" s="223" t="s">
        <v>76</v>
      </c>
      <c r="AU190" s="223" t="s">
        <v>85</v>
      </c>
      <c r="AY190" s="222" t="s">
        <v>149</v>
      </c>
      <c r="BK190" s="224">
        <f>SUM(BK191:BK199)</f>
        <v>0</v>
      </c>
    </row>
    <row r="191" s="2" customFormat="1" ht="16.5" customHeight="1">
      <c r="A191" s="39"/>
      <c r="B191" s="40"/>
      <c r="C191" s="227" t="s">
        <v>8</v>
      </c>
      <c r="D191" s="227" t="s">
        <v>155</v>
      </c>
      <c r="E191" s="228" t="s">
        <v>887</v>
      </c>
      <c r="F191" s="229" t="s">
        <v>888</v>
      </c>
      <c r="G191" s="230" t="s">
        <v>319</v>
      </c>
      <c r="H191" s="231">
        <v>11.25</v>
      </c>
      <c r="I191" s="232"/>
      <c r="J191" s="233">
        <f>ROUND(I191*H191,2)</f>
        <v>0</v>
      </c>
      <c r="K191" s="229" t="s">
        <v>159</v>
      </c>
      <c r="L191" s="45"/>
      <c r="M191" s="234" t="s">
        <v>1</v>
      </c>
      <c r="N191" s="235" t="s">
        <v>42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148</v>
      </c>
      <c r="AT191" s="238" t="s">
        <v>155</v>
      </c>
      <c r="AU191" s="238" t="s">
        <v>87</v>
      </c>
      <c r="AY191" s="18" t="s">
        <v>149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148</v>
      </c>
      <c r="BM191" s="238" t="s">
        <v>1087</v>
      </c>
    </row>
    <row r="192" s="2" customFormat="1">
      <c r="A192" s="39"/>
      <c r="B192" s="40"/>
      <c r="C192" s="41"/>
      <c r="D192" s="240" t="s">
        <v>162</v>
      </c>
      <c r="E192" s="41"/>
      <c r="F192" s="241" t="s">
        <v>890</v>
      </c>
      <c r="G192" s="41"/>
      <c r="H192" s="41"/>
      <c r="I192" s="242"/>
      <c r="J192" s="41"/>
      <c r="K192" s="41"/>
      <c r="L192" s="45"/>
      <c r="M192" s="243"/>
      <c r="N192" s="244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162</v>
      </c>
      <c r="AU192" s="18" t="s">
        <v>87</v>
      </c>
    </row>
    <row r="193" s="13" customFormat="1">
      <c r="A193" s="13"/>
      <c r="B193" s="245"/>
      <c r="C193" s="246"/>
      <c r="D193" s="240" t="s">
        <v>163</v>
      </c>
      <c r="E193" s="247" t="s">
        <v>1</v>
      </c>
      <c r="F193" s="248" t="s">
        <v>891</v>
      </c>
      <c r="G193" s="246"/>
      <c r="H193" s="247" t="s">
        <v>1</v>
      </c>
      <c r="I193" s="249"/>
      <c r="J193" s="246"/>
      <c r="K193" s="246"/>
      <c r="L193" s="250"/>
      <c r="M193" s="251"/>
      <c r="N193" s="252"/>
      <c r="O193" s="252"/>
      <c r="P193" s="252"/>
      <c r="Q193" s="252"/>
      <c r="R193" s="252"/>
      <c r="S193" s="252"/>
      <c r="T193" s="25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4" t="s">
        <v>163</v>
      </c>
      <c r="AU193" s="254" t="s">
        <v>87</v>
      </c>
      <c r="AV193" s="13" t="s">
        <v>85</v>
      </c>
      <c r="AW193" s="13" t="s">
        <v>33</v>
      </c>
      <c r="AX193" s="13" t="s">
        <v>77</v>
      </c>
      <c r="AY193" s="254" t="s">
        <v>149</v>
      </c>
    </row>
    <row r="194" s="13" customFormat="1">
      <c r="A194" s="13"/>
      <c r="B194" s="245"/>
      <c r="C194" s="246"/>
      <c r="D194" s="240" t="s">
        <v>163</v>
      </c>
      <c r="E194" s="247" t="s">
        <v>1</v>
      </c>
      <c r="F194" s="248" t="s">
        <v>892</v>
      </c>
      <c r="G194" s="246"/>
      <c r="H194" s="247" t="s">
        <v>1</v>
      </c>
      <c r="I194" s="249"/>
      <c r="J194" s="246"/>
      <c r="K194" s="246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163</v>
      </c>
      <c r="AU194" s="254" t="s">
        <v>87</v>
      </c>
      <c r="AV194" s="13" t="s">
        <v>85</v>
      </c>
      <c r="AW194" s="13" t="s">
        <v>33</v>
      </c>
      <c r="AX194" s="13" t="s">
        <v>77</v>
      </c>
      <c r="AY194" s="254" t="s">
        <v>149</v>
      </c>
    </row>
    <row r="195" s="14" customFormat="1">
      <c r="A195" s="14"/>
      <c r="B195" s="255"/>
      <c r="C195" s="256"/>
      <c r="D195" s="240" t="s">
        <v>163</v>
      </c>
      <c r="E195" s="257" t="s">
        <v>1</v>
      </c>
      <c r="F195" s="258" t="s">
        <v>1186</v>
      </c>
      <c r="G195" s="256"/>
      <c r="H195" s="259">
        <v>11.25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5" t="s">
        <v>163</v>
      </c>
      <c r="AU195" s="265" t="s">
        <v>87</v>
      </c>
      <c r="AV195" s="14" t="s">
        <v>87</v>
      </c>
      <c r="AW195" s="14" t="s">
        <v>33</v>
      </c>
      <c r="AX195" s="14" t="s">
        <v>85</v>
      </c>
      <c r="AY195" s="265" t="s">
        <v>149</v>
      </c>
    </row>
    <row r="196" s="2" customFormat="1" ht="16.5" customHeight="1">
      <c r="A196" s="39"/>
      <c r="B196" s="40"/>
      <c r="C196" s="227" t="s">
        <v>248</v>
      </c>
      <c r="D196" s="227" t="s">
        <v>155</v>
      </c>
      <c r="E196" s="228" t="s">
        <v>520</v>
      </c>
      <c r="F196" s="229" t="s">
        <v>521</v>
      </c>
      <c r="G196" s="230" t="s">
        <v>319</v>
      </c>
      <c r="H196" s="231">
        <v>7.2999999999999998</v>
      </c>
      <c r="I196" s="232"/>
      <c r="J196" s="233">
        <f>ROUND(I196*H196,2)</f>
        <v>0</v>
      </c>
      <c r="K196" s="229" t="s">
        <v>159</v>
      </c>
      <c r="L196" s="45"/>
      <c r="M196" s="234" t="s">
        <v>1</v>
      </c>
      <c r="N196" s="235" t="s">
        <v>42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148</v>
      </c>
      <c r="AT196" s="238" t="s">
        <v>155</v>
      </c>
      <c r="AU196" s="238" t="s">
        <v>87</v>
      </c>
      <c r="AY196" s="18" t="s">
        <v>149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148</v>
      </c>
      <c r="BM196" s="238" t="s">
        <v>1089</v>
      </c>
    </row>
    <row r="197" s="2" customFormat="1">
      <c r="A197" s="39"/>
      <c r="B197" s="40"/>
      <c r="C197" s="41"/>
      <c r="D197" s="240" t="s">
        <v>162</v>
      </c>
      <c r="E197" s="41"/>
      <c r="F197" s="241" t="s">
        <v>523</v>
      </c>
      <c r="G197" s="41"/>
      <c r="H197" s="41"/>
      <c r="I197" s="242"/>
      <c r="J197" s="41"/>
      <c r="K197" s="41"/>
      <c r="L197" s="45"/>
      <c r="M197" s="243"/>
      <c r="N197" s="244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162</v>
      </c>
      <c r="AU197" s="18" t="s">
        <v>87</v>
      </c>
    </row>
    <row r="198" s="13" customFormat="1">
      <c r="A198" s="13"/>
      <c r="B198" s="245"/>
      <c r="C198" s="246"/>
      <c r="D198" s="240" t="s">
        <v>163</v>
      </c>
      <c r="E198" s="247" t="s">
        <v>1</v>
      </c>
      <c r="F198" s="248" t="s">
        <v>1187</v>
      </c>
      <c r="G198" s="246"/>
      <c r="H198" s="247" t="s">
        <v>1</v>
      </c>
      <c r="I198" s="249"/>
      <c r="J198" s="246"/>
      <c r="K198" s="246"/>
      <c r="L198" s="250"/>
      <c r="M198" s="251"/>
      <c r="N198" s="252"/>
      <c r="O198" s="252"/>
      <c r="P198" s="252"/>
      <c r="Q198" s="252"/>
      <c r="R198" s="252"/>
      <c r="S198" s="252"/>
      <c r="T198" s="25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4" t="s">
        <v>163</v>
      </c>
      <c r="AU198" s="254" t="s">
        <v>87</v>
      </c>
      <c r="AV198" s="13" t="s">
        <v>85</v>
      </c>
      <c r="AW198" s="13" t="s">
        <v>33</v>
      </c>
      <c r="AX198" s="13" t="s">
        <v>77</v>
      </c>
      <c r="AY198" s="254" t="s">
        <v>149</v>
      </c>
    </row>
    <row r="199" s="14" customFormat="1">
      <c r="A199" s="14"/>
      <c r="B199" s="255"/>
      <c r="C199" s="256"/>
      <c r="D199" s="240" t="s">
        <v>163</v>
      </c>
      <c r="E199" s="257" t="s">
        <v>1</v>
      </c>
      <c r="F199" s="258" t="s">
        <v>1188</v>
      </c>
      <c r="G199" s="256"/>
      <c r="H199" s="259">
        <v>7.2999999999999998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5" t="s">
        <v>163</v>
      </c>
      <c r="AU199" s="265" t="s">
        <v>87</v>
      </c>
      <c r="AV199" s="14" t="s">
        <v>87</v>
      </c>
      <c r="AW199" s="14" t="s">
        <v>33</v>
      </c>
      <c r="AX199" s="14" t="s">
        <v>85</v>
      </c>
      <c r="AY199" s="265" t="s">
        <v>149</v>
      </c>
    </row>
    <row r="200" s="12" customFormat="1" ht="22.8" customHeight="1">
      <c r="A200" s="12"/>
      <c r="B200" s="211"/>
      <c r="C200" s="212"/>
      <c r="D200" s="213" t="s">
        <v>76</v>
      </c>
      <c r="E200" s="225" t="s">
        <v>197</v>
      </c>
      <c r="F200" s="225" t="s">
        <v>602</v>
      </c>
      <c r="G200" s="212"/>
      <c r="H200" s="212"/>
      <c r="I200" s="215"/>
      <c r="J200" s="226">
        <f>BK200</f>
        <v>0</v>
      </c>
      <c r="K200" s="212"/>
      <c r="L200" s="217"/>
      <c r="M200" s="218"/>
      <c r="N200" s="219"/>
      <c r="O200" s="219"/>
      <c r="P200" s="220">
        <f>SUM(P201:P244)</f>
        <v>0</v>
      </c>
      <c r="Q200" s="219"/>
      <c r="R200" s="220">
        <f>SUM(R201:R244)</f>
        <v>1.9188573</v>
      </c>
      <c r="S200" s="219"/>
      <c r="T200" s="221">
        <f>SUM(T201:T244)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85</v>
      </c>
      <c r="AT200" s="223" t="s">
        <v>76</v>
      </c>
      <c r="AU200" s="223" t="s">
        <v>85</v>
      </c>
      <c r="AY200" s="222" t="s">
        <v>149</v>
      </c>
      <c r="BK200" s="224">
        <f>SUM(BK201:BK244)</f>
        <v>0</v>
      </c>
    </row>
    <row r="201" s="2" customFormat="1" ht="16.5" customHeight="1">
      <c r="A201" s="39"/>
      <c r="B201" s="40"/>
      <c r="C201" s="227" t="s">
        <v>255</v>
      </c>
      <c r="D201" s="227" t="s">
        <v>155</v>
      </c>
      <c r="E201" s="228" t="s">
        <v>1189</v>
      </c>
      <c r="F201" s="229" t="s">
        <v>1190</v>
      </c>
      <c r="G201" s="230" t="s">
        <v>303</v>
      </c>
      <c r="H201" s="231">
        <v>70.620000000000005</v>
      </c>
      <c r="I201" s="232"/>
      <c r="J201" s="233">
        <f>ROUND(I201*H201,2)</f>
        <v>0</v>
      </c>
      <c r="K201" s="229" t="s">
        <v>159</v>
      </c>
      <c r="L201" s="45"/>
      <c r="M201" s="234" t="s">
        <v>1</v>
      </c>
      <c r="N201" s="235" t="s">
        <v>42</v>
      </c>
      <c r="O201" s="92"/>
      <c r="P201" s="236">
        <f>O201*H201</f>
        <v>0</v>
      </c>
      <c r="Q201" s="236">
        <v>2.0000000000000002E-05</v>
      </c>
      <c r="R201" s="236">
        <f>Q201*H201</f>
        <v>0.0014124000000000003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148</v>
      </c>
      <c r="AT201" s="238" t="s">
        <v>155</v>
      </c>
      <c r="AU201" s="238" t="s">
        <v>87</v>
      </c>
      <c r="AY201" s="18" t="s">
        <v>149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148</v>
      </c>
      <c r="BM201" s="238" t="s">
        <v>1191</v>
      </c>
    </row>
    <row r="202" s="2" customFormat="1">
      <c r="A202" s="39"/>
      <c r="B202" s="40"/>
      <c r="C202" s="41"/>
      <c r="D202" s="240" t="s">
        <v>162</v>
      </c>
      <c r="E202" s="41"/>
      <c r="F202" s="241" t="s">
        <v>1192</v>
      </c>
      <c r="G202" s="41"/>
      <c r="H202" s="41"/>
      <c r="I202" s="242"/>
      <c r="J202" s="41"/>
      <c r="K202" s="41"/>
      <c r="L202" s="45"/>
      <c r="M202" s="243"/>
      <c r="N202" s="244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162</v>
      </c>
      <c r="AU202" s="18" t="s">
        <v>87</v>
      </c>
    </row>
    <row r="203" s="14" customFormat="1">
      <c r="A203" s="14"/>
      <c r="B203" s="255"/>
      <c r="C203" s="256"/>
      <c r="D203" s="240" t="s">
        <v>163</v>
      </c>
      <c r="E203" s="257" t="s">
        <v>1</v>
      </c>
      <c r="F203" s="258" t="s">
        <v>1193</v>
      </c>
      <c r="G203" s="256"/>
      <c r="H203" s="259">
        <v>73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5" t="s">
        <v>163</v>
      </c>
      <c r="AU203" s="265" t="s">
        <v>87</v>
      </c>
      <c r="AV203" s="14" t="s">
        <v>87</v>
      </c>
      <c r="AW203" s="14" t="s">
        <v>33</v>
      </c>
      <c r="AX203" s="14" t="s">
        <v>77</v>
      </c>
      <c r="AY203" s="265" t="s">
        <v>149</v>
      </c>
    </row>
    <row r="204" s="14" customFormat="1">
      <c r="A204" s="14"/>
      <c r="B204" s="255"/>
      <c r="C204" s="256"/>
      <c r="D204" s="240" t="s">
        <v>163</v>
      </c>
      <c r="E204" s="257" t="s">
        <v>1</v>
      </c>
      <c r="F204" s="258" t="s">
        <v>1194</v>
      </c>
      <c r="G204" s="256"/>
      <c r="H204" s="259">
        <v>-2.3799999999999999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5" t="s">
        <v>163</v>
      </c>
      <c r="AU204" s="265" t="s">
        <v>87</v>
      </c>
      <c r="AV204" s="14" t="s">
        <v>87</v>
      </c>
      <c r="AW204" s="14" t="s">
        <v>33</v>
      </c>
      <c r="AX204" s="14" t="s">
        <v>77</v>
      </c>
      <c r="AY204" s="265" t="s">
        <v>149</v>
      </c>
    </row>
    <row r="205" s="15" customFormat="1">
      <c r="A205" s="15"/>
      <c r="B205" s="269"/>
      <c r="C205" s="270"/>
      <c r="D205" s="240" t="s">
        <v>163</v>
      </c>
      <c r="E205" s="271" t="s">
        <v>1</v>
      </c>
      <c r="F205" s="272" t="s">
        <v>290</v>
      </c>
      <c r="G205" s="270"/>
      <c r="H205" s="273">
        <v>70.620000000000005</v>
      </c>
      <c r="I205" s="274"/>
      <c r="J205" s="270"/>
      <c r="K205" s="270"/>
      <c r="L205" s="275"/>
      <c r="M205" s="276"/>
      <c r="N205" s="277"/>
      <c r="O205" s="277"/>
      <c r="P205" s="277"/>
      <c r="Q205" s="277"/>
      <c r="R205" s="277"/>
      <c r="S205" s="277"/>
      <c r="T205" s="278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9" t="s">
        <v>163</v>
      </c>
      <c r="AU205" s="279" t="s">
        <v>87</v>
      </c>
      <c r="AV205" s="15" t="s">
        <v>148</v>
      </c>
      <c r="AW205" s="15" t="s">
        <v>33</v>
      </c>
      <c r="AX205" s="15" t="s">
        <v>85</v>
      </c>
      <c r="AY205" s="279" t="s">
        <v>149</v>
      </c>
    </row>
    <row r="206" s="2" customFormat="1" ht="16.5" customHeight="1">
      <c r="A206" s="39"/>
      <c r="B206" s="40"/>
      <c r="C206" s="280" t="s">
        <v>372</v>
      </c>
      <c r="D206" s="280" t="s">
        <v>398</v>
      </c>
      <c r="E206" s="281" t="s">
        <v>1195</v>
      </c>
      <c r="F206" s="282" t="s">
        <v>1196</v>
      </c>
      <c r="G206" s="283" t="s">
        <v>303</v>
      </c>
      <c r="H206" s="284">
        <v>71.679000000000002</v>
      </c>
      <c r="I206" s="285"/>
      <c r="J206" s="286">
        <f>ROUND(I206*H206,2)</f>
        <v>0</v>
      </c>
      <c r="K206" s="282" t="s">
        <v>159</v>
      </c>
      <c r="L206" s="287"/>
      <c r="M206" s="288" t="s">
        <v>1</v>
      </c>
      <c r="N206" s="289" t="s">
        <v>42</v>
      </c>
      <c r="O206" s="92"/>
      <c r="P206" s="236">
        <f>O206*H206</f>
        <v>0</v>
      </c>
      <c r="Q206" s="236">
        <v>0.0030999999999999999</v>
      </c>
      <c r="R206" s="236">
        <f>Q206*H206</f>
        <v>0.22220490000000001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197</v>
      </c>
      <c r="AT206" s="238" t="s">
        <v>398</v>
      </c>
      <c r="AU206" s="238" t="s">
        <v>87</v>
      </c>
      <c r="AY206" s="18" t="s">
        <v>149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148</v>
      </c>
      <c r="BM206" s="238" t="s">
        <v>1197</v>
      </c>
    </row>
    <row r="207" s="2" customFormat="1">
      <c r="A207" s="39"/>
      <c r="B207" s="40"/>
      <c r="C207" s="41"/>
      <c r="D207" s="240" t="s">
        <v>162</v>
      </c>
      <c r="E207" s="41"/>
      <c r="F207" s="241" t="s">
        <v>1196</v>
      </c>
      <c r="G207" s="41"/>
      <c r="H207" s="41"/>
      <c r="I207" s="242"/>
      <c r="J207" s="41"/>
      <c r="K207" s="41"/>
      <c r="L207" s="45"/>
      <c r="M207" s="243"/>
      <c r="N207" s="24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162</v>
      </c>
      <c r="AU207" s="18" t="s">
        <v>87</v>
      </c>
    </row>
    <row r="208" s="14" customFormat="1">
      <c r="A208" s="14"/>
      <c r="B208" s="255"/>
      <c r="C208" s="256"/>
      <c r="D208" s="240" t="s">
        <v>163</v>
      </c>
      <c r="E208" s="257" t="s">
        <v>1</v>
      </c>
      <c r="F208" s="258" t="s">
        <v>1198</v>
      </c>
      <c r="G208" s="256"/>
      <c r="H208" s="259">
        <v>70.620000000000005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5" t="s">
        <v>163</v>
      </c>
      <c r="AU208" s="265" t="s">
        <v>87</v>
      </c>
      <c r="AV208" s="14" t="s">
        <v>87</v>
      </c>
      <c r="AW208" s="14" t="s">
        <v>33</v>
      </c>
      <c r="AX208" s="14" t="s">
        <v>85</v>
      </c>
      <c r="AY208" s="265" t="s">
        <v>149</v>
      </c>
    </row>
    <row r="209" s="13" customFormat="1">
      <c r="A209" s="13"/>
      <c r="B209" s="245"/>
      <c r="C209" s="246"/>
      <c r="D209" s="240" t="s">
        <v>163</v>
      </c>
      <c r="E209" s="247" t="s">
        <v>1</v>
      </c>
      <c r="F209" s="248" t="s">
        <v>923</v>
      </c>
      <c r="G209" s="246"/>
      <c r="H209" s="247" t="s">
        <v>1</v>
      </c>
      <c r="I209" s="249"/>
      <c r="J209" s="246"/>
      <c r="K209" s="246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163</v>
      </c>
      <c r="AU209" s="254" t="s">
        <v>87</v>
      </c>
      <c r="AV209" s="13" t="s">
        <v>85</v>
      </c>
      <c r="AW209" s="13" t="s">
        <v>33</v>
      </c>
      <c r="AX209" s="13" t="s">
        <v>77</v>
      </c>
      <c r="AY209" s="254" t="s">
        <v>149</v>
      </c>
    </row>
    <row r="210" s="14" customFormat="1">
      <c r="A210" s="14"/>
      <c r="B210" s="255"/>
      <c r="C210" s="256"/>
      <c r="D210" s="240" t="s">
        <v>163</v>
      </c>
      <c r="E210" s="256"/>
      <c r="F210" s="258" t="s">
        <v>1199</v>
      </c>
      <c r="G210" s="256"/>
      <c r="H210" s="259">
        <v>71.679000000000002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5" t="s">
        <v>163</v>
      </c>
      <c r="AU210" s="265" t="s">
        <v>87</v>
      </c>
      <c r="AV210" s="14" t="s">
        <v>87</v>
      </c>
      <c r="AW210" s="14" t="s">
        <v>4</v>
      </c>
      <c r="AX210" s="14" t="s">
        <v>85</v>
      </c>
      <c r="AY210" s="265" t="s">
        <v>149</v>
      </c>
    </row>
    <row r="211" s="2" customFormat="1" ht="16.5" customHeight="1">
      <c r="A211" s="39"/>
      <c r="B211" s="40"/>
      <c r="C211" s="227" t="s">
        <v>378</v>
      </c>
      <c r="D211" s="227" t="s">
        <v>155</v>
      </c>
      <c r="E211" s="228" t="s">
        <v>1200</v>
      </c>
      <c r="F211" s="229" t="s">
        <v>1201</v>
      </c>
      <c r="G211" s="230" t="s">
        <v>485</v>
      </c>
      <c r="H211" s="231">
        <v>7</v>
      </c>
      <c r="I211" s="232"/>
      <c r="J211" s="233">
        <f>ROUND(I211*H211,2)</f>
        <v>0</v>
      </c>
      <c r="K211" s="229" t="s">
        <v>159</v>
      </c>
      <c r="L211" s="45"/>
      <c r="M211" s="234" t="s">
        <v>1</v>
      </c>
      <c r="N211" s="235" t="s">
        <v>42</v>
      </c>
      <c r="O211" s="92"/>
      <c r="P211" s="236">
        <f>O211*H211</f>
        <v>0</v>
      </c>
      <c r="Q211" s="236">
        <v>0.00010000000000000001</v>
      </c>
      <c r="R211" s="236">
        <f>Q211*H211</f>
        <v>0.00069999999999999999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148</v>
      </c>
      <c r="AT211" s="238" t="s">
        <v>155</v>
      </c>
      <c r="AU211" s="238" t="s">
        <v>87</v>
      </c>
      <c r="AY211" s="18" t="s">
        <v>149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148</v>
      </c>
      <c r="BM211" s="238" t="s">
        <v>1202</v>
      </c>
    </row>
    <row r="212" s="2" customFormat="1">
      <c r="A212" s="39"/>
      <c r="B212" s="40"/>
      <c r="C212" s="41"/>
      <c r="D212" s="240" t="s">
        <v>162</v>
      </c>
      <c r="E212" s="41"/>
      <c r="F212" s="241" t="s">
        <v>1203</v>
      </c>
      <c r="G212" s="41"/>
      <c r="H212" s="41"/>
      <c r="I212" s="242"/>
      <c r="J212" s="41"/>
      <c r="K212" s="41"/>
      <c r="L212" s="45"/>
      <c r="M212" s="243"/>
      <c r="N212" s="24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162</v>
      </c>
      <c r="AU212" s="18" t="s">
        <v>87</v>
      </c>
    </row>
    <row r="213" s="14" customFormat="1">
      <c r="A213" s="14"/>
      <c r="B213" s="255"/>
      <c r="C213" s="256"/>
      <c r="D213" s="240" t="s">
        <v>163</v>
      </c>
      <c r="E213" s="257" t="s">
        <v>1</v>
      </c>
      <c r="F213" s="258" t="s">
        <v>1204</v>
      </c>
      <c r="G213" s="256"/>
      <c r="H213" s="259">
        <v>6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163</v>
      </c>
      <c r="AU213" s="265" t="s">
        <v>87</v>
      </c>
      <c r="AV213" s="14" t="s">
        <v>87</v>
      </c>
      <c r="AW213" s="14" t="s">
        <v>33</v>
      </c>
      <c r="AX213" s="14" t="s">
        <v>77</v>
      </c>
      <c r="AY213" s="265" t="s">
        <v>149</v>
      </c>
    </row>
    <row r="214" s="14" customFormat="1">
      <c r="A214" s="14"/>
      <c r="B214" s="255"/>
      <c r="C214" s="256"/>
      <c r="D214" s="240" t="s">
        <v>163</v>
      </c>
      <c r="E214" s="257" t="s">
        <v>1</v>
      </c>
      <c r="F214" s="258" t="s">
        <v>1205</v>
      </c>
      <c r="G214" s="256"/>
      <c r="H214" s="259">
        <v>1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5" t="s">
        <v>163</v>
      </c>
      <c r="AU214" s="265" t="s">
        <v>87</v>
      </c>
      <c r="AV214" s="14" t="s">
        <v>87</v>
      </c>
      <c r="AW214" s="14" t="s">
        <v>33</v>
      </c>
      <c r="AX214" s="14" t="s">
        <v>77</v>
      </c>
      <c r="AY214" s="265" t="s">
        <v>149</v>
      </c>
    </row>
    <row r="215" s="15" customFormat="1">
      <c r="A215" s="15"/>
      <c r="B215" s="269"/>
      <c r="C215" s="270"/>
      <c r="D215" s="240" t="s">
        <v>163</v>
      </c>
      <c r="E215" s="271" t="s">
        <v>1</v>
      </c>
      <c r="F215" s="272" t="s">
        <v>290</v>
      </c>
      <c r="G215" s="270"/>
      <c r="H215" s="273">
        <v>7</v>
      </c>
      <c r="I215" s="274"/>
      <c r="J215" s="270"/>
      <c r="K215" s="270"/>
      <c r="L215" s="275"/>
      <c r="M215" s="276"/>
      <c r="N215" s="277"/>
      <c r="O215" s="277"/>
      <c r="P215" s="277"/>
      <c r="Q215" s="277"/>
      <c r="R215" s="277"/>
      <c r="S215" s="277"/>
      <c r="T215" s="278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9" t="s">
        <v>163</v>
      </c>
      <c r="AU215" s="279" t="s">
        <v>87</v>
      </c>
      <c r="AV215" s="15" t="s">
        <v>148</v>
      </c>
      <c r="AW215" s="15" t="s">
        <v>33</v>
      </c>
      <c r="AX215" s="15" t="s">
        <v>85</v>
      </c>
      <c r="AY215" s="279" t="s">
        <v>149</v>
      </c>
    </row>
    <row r="216" s="2" customFormat="1" ht="16.5" customHeight="1">
      <c r="A216" s="39"/>
      <c r="B216" s="40"/>
      <c r="C216" s="280" t="s">
        <v>385</v>
      </c>
      <c r="D216" s="280" t="s">
        <v>398</v>
      </c>
      <c r="E216" s="281" t="s">
        <v>1206</v>
      </c>
      <c r="F216" s="282" t="s">
        <v>1207</v>
      </c>
      <c r="G216" s="283" t="s">
        <v>485</v>
      </c>
      <c r="H216" s="284">
        <v>6</v>
      </c>
      <c r="I216" s="285"/>
      <c r="J216" s="286">
        <f>ROUND(I216*H216,2)</f>
        <v>0</v>
      </c>
      <c r="K216" s="282" t="s">
        <v>159</v>
      </c>
      <c r="L216" s="287"/>
      <c r="M216" s="288" t="s">
        <v>1</v>
      </c>
      <c r="N216" s="289" t="s">
        <v>42</v>
      </c>
      <c r="O216" s="92"/>
      <c r="P216" s="236">
        <f>O216*H216</f>
        <v>0</v>
      </c>
      <c r="Q216" s="236">
        <v>0.0038999999999999998</v>
      </c>
      <c r="R216" s="236">
        <f>Q216*H216</f>
        <v>0.023399999999999997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197</v>
      </c>
      <c r="AT216" s="238" t="s">
        <v>398</v>
      </c>
      <c r="AU216" s="238" t="s">
        <v>87</v>
      </c>
      <c r="AY216" s="18" t="s">
        <v>149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148</v>
      </c>
      <c r="BM216" s="238" t="s">
        <v>1208</v>
      </c>
    </row>
    <row r="217" s="2" customFormat="1">
      <c r="A217" s="39"/>
      <c r="B217" s="40"/>
      <c r="C217" s="41"/>
      <c r="D217" s="240" t="s">
        <v>162</v>
      </c>
      <c r="E217" s="41"/>
      <c r="F217" s="241" t="s">
        <v>1207</v>
      </c>
      <c r="G217" s="41"/>
      <c r="H217" s="41"/>
      <c r="I217" s="242"/>
      <c r="J217" s="41"/>
      <c r="K217" s="41"/>
      <c r="L217" s="45"/>
      <c r="M217" s="243"/>
      <c r="N217" s="24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162</v>
      </c>
      <c r="AU217" s="18" t="s">
        <v>87</v>
      </c>
    </row>
    <row r="218" s="14" customFormat="1">
      <c r="A218" s="14"/>
      <c r="B218" s="255"/>
      <c r="C218" s="256"/>
      <c r="D218" s="240" t="s">
        <v>163</v>
      </c>
      <c r="E218" s="257" t="s">
        <v>1</v>
      </c>
      <c r="F218" s="258" t="s">
        <v>1209</v>
      </c>
      <c r="G218" s="256"/>
      <c r="H218" s="259">
        <v>6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5" t="s">
        <v>163</v>
      </c>
      <c r="AU218" s="265" t="s">
        <v>87</v>
      </c>
      <c r="AV218" s="14" t="s">
        <v>87</v>
      </c>
      <c r="AW218" s="14" t="s">
        <v>33</v>
      </c>
      <c r="AX218" s="14" t="s">
        <v>85</v>
      </c>
      <c r="AY218" s="265" t="s">
        <v>149</v>
      </c>
    </row>
    <row r="219" s="2" customFormat="1" ht="16.5" customHeight="1">
      <c r="A219" s="39"/>
      <c r="B219" s="40"/>
      <c r="C219" s="280" t="s">
        <v>7</v>
      </c>
      <c r="D219" s="280" t="s">
        <v>398</v>
      </c>
      <c r="E219" s="281" t="s">
        <v>1210</v>
      </c>
      <c r="F219" s="282" t="s">
        <v>1211</v>
      </c>
      <c r="G219" s="283" t="s">
        <v>485</v>
      </c>
      <c r="H219" s="284">
        <v>1</v>
      </c>
      <c r="I219" s="285"/>
      <c r="J219" s="286">
        <f>ROUND(I219*H219,2)</f>
        <v>0</v>
      </c>
      <c r="K219" s="282" t="s">
        <v>159</v>
      </c>
      <c r="L219" s="287"/>
      <c r="M219" s="288" t="s">
        <v>1</v>
      </c>
      <c r="N219" s="289" t="s">
        <v>42</v>
      </c>
      <c r="O219" s="92"/>
      <c r="P219" s="236">
        <f>O219*H219</f>
        <v>0</v>
      </c>
      <c r="Q219" s="236">
        <v>0.0043</v>
      </c>
      <c r="R219" s="236">
        <f>Q219*H219</f>
        <v>0.0043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197</v>
      </c>
      <c r="AT219" s="238" t="s">
        <v>398</v>
      </c>
      <c r="AU219" s="238" t="s">
        <v>87</v>
      </c>
      <c r="AY219" s="18" t="s">
        <v>149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148</v>
      </c>
      <c r="BM219" s="238" t="s">
        <v>1212</v>
      </c>
    </row>
    <row r="220" s="2" customFormat="1">
      <c r="A220" s="39"/>
      <c r="B220" s="40"/>
      <c r="C220" s="41"/>
      <c r="D220" s="240" t="s">
        <v>162</v>
      </c>
      <c r="E220" s="41"/>
      <c r="F220" s="241" t="s">
        <v>1211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162</v>
      </c>
      <c r="AU220" s="18" t="s">
        <v>87</v>
      </c>
    </row>
    <row r="221" s="14" customFormat="1">
      <c r="A221" s="14"/>
      <c r="B221" s="255"/>
      <c r="C221" s="256"/>
      <c r="D221" s="240" t="s">
        <v>163</v>
      </c>
      <c r="E221" s="257" t="s">
        <v>1</v>
      </c>
      <c r="F221" s="258" t="s">
        <v>626</v>
      </c>
      <c r="G221" s="256"/>
      <c r="H221" s="259">
        <v>1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5" t="s">
        <v>163</v>
      </c>
      <c r="AU221" s="265" t="s">
        <v>87</v>
      </c>
      <c r="AV221" s="14" t="s">
        <v>87</v>
      </c>
      <c r="AW221" s="14" t="s">
        <v>33</v>
      </c>
      <c r="AX221" s="14" t="s">
        <v>85</v>
      </c>
      <c r="AY221" s="265" t="s">
        <v>149</v>
      </c>
    </row>
    <row r="222" s="2" customFormat="1" ht="16.5" customHeight="1">
      <c r="A222" s="39"/>
      <c r="B222" s="40"/>
      <c r="C222" s="227" t="s">
        <v>397</v>
      </c>
      <c r="D222" s="227" t="s">
        <v>155</v>
      </c>
      <c r="E222" s="228" t="s">
        <v>1213</v>
      </c>
      <c r="F222" s="229" t="s">
        <v>1214</v>
      </c>
      <c r="G222" s="230" t="s">
        <v>1120</v>
      </c>
      <c r="H222" s="231">
        <v>3</v>
      </c>
      <c r="I222" s="232"/>
      <c r="J222" s="233">
        <f>ROUND(I222*H222,2)</f>
        <v>0</v>
      </c>
      <c r="K222" s="229" t="s">
        <v>159</v>
      </c>
      <c r="L222" s="45"/>
      <c r="M222" s="234" t="s">
        <v>1</v>
      </c>
      <c r="N222" s="235" t="s">
        <v>42</v>
      </c>
      <c r="O222" s="92"/>
      <c r="P222" s="236">
        <f>O222*H222</f>
        <v>0</v>
      </c>
      <c r="Q222" s="236">
        <v>0.00031</v>
      </c>
      <c r="R222" s="236">
        <f>Q222*H222</f>
        <v>0.00093000000000000005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148</v>
      </c>
      <c r="AT222" s="238" t="s">
        <v>155</v>
      </c>
      <c r="AU222" s="238" t="s">
        <v>87</v>
      </c>
      <c r="AY222" s="18" t="s">
        <v>149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85</v>
      </c>
      <c r="BK222" s="239">
        <f>ROUND(I222*H222,2)</f>
        <v>0</v>
      </c>
      <c r="BL222" s="18" t="s">
        <v>148</v>
      </c>
      <c r="BM222" s="238" t="s">
        <v>1215</v>
      </c>
    </row>
    <row r="223" s="2" customFormat="1">
      <c r="A223" s="39"/>
      <c r="B223" s="40"/>
      <c r="C223" s="41"/>
      <c r="D223" s="240" t="s">
        <v>162</v>
      </c>
      <c r="E223" s="41"/>
      <c r="F223" s="241" t="s">
        <v>1216</v>
      </c>
      <c r="G223" s="41"/>
      <c r="H223" s="41"/>
      <c r="I223" s="242"/>
      <c r="J223" s="41"/>
      <c r="K223" s="41"/>
      <c r="L223" s="45"/>
      <c r="M223" s="243"/>
      <c r="N223" s="244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162</v>
      </c>
      <c r="AU223" s="18" t="s">
        <v>87</v>
      </c>
    </row>
    <row r="224" s="14" customFormat="1">
      <c r="A224" s="14"/>
      <c r="B224" s="255"/>
      <c r="C224" s="256"/>
      <c r="D224" s="240" t="s">
        <v>163</v>
      </c>
      <c r="E224" s="257" t="s">
        <v>1</v>
      </c>
      <c r="F224" s="258" t="s">
        <v>1123</v>
      </c>
      <c r="G224" s="256"/>
      <c r="H224" s="259">
        <v>3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5" t="s">
        <v>163</v>
      </c>
      <c r="AU224" s="265" t="s">
        <v>87</v>
      </c>
      <c r="AV224" s="14" t="s">
        <v>87</v>
      </c>
      <c r="AW224" s="14" t="s">
        <v>33</v>
      </c>
      <c r="AX224" s="14" t="s">
        <v>85</v>
      </c>
      <c r="AY224" s="265" t="s">
        <v>149</v>
      </c>
    </row>
    <row r="225" s="2" customFormat="1" ht="16.5" customHeight="1">
      <c r="A225" s="39"/>
      <c r="B225" s="40"/>
      <c r="C225" s="227" t="s">
        <v>406</v>
      </c>
      <c r="D225" s="227" t="s">
        <v>155</v>
      </c>
      <c r="E225" s="228" t="s">
        <v>1124</v>
      </c>
      <c r="F225" s="229" t="s">
        <v>1125</v>
      </c>
      <c r="G225" s="230" t="s">
        <v>485</v>
      </c>
      <c r="H225" s="231">
        <v>1</v>
      </c>
      <c r="I225" s="232"/>
      <c r="J225" s="233">
        <f>ROUND(I225*H225,2)</f>
        <v>0</v>
      </c>
      <c r="K225" s="229" t="s">
        <v>159</v>
      </c>
      <c r="L225" s="45"/>
      <c r="M225" s="234" t="s">
        <v>1</v>
      </c>
      <c r="N225" s="235" t="s">
        <v>42</v>
      </c>
      <c r="O225" s="92"/>
      <c r="P225" s="236">
        <f>O225*H225</f>
        <v>0</v>
      </c>
      <c r="Q225" s="236">
        <v>0.10921</v>
      </c>
      <c r="R225" s="236">
        <f>Q225*H225</f>
        <v>0.10921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148</v>
      </c>
      <c r="AT225" s="238" t="s">
        <v>155</v>
      </c>
      <c r="AU225" s="238" t="s">
        <v>87</v>
      </c>
      <c r="AY225" s="18" t="s">
        <v>149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85</v>
      </c>
      <c r="BK225" s="239">
        <f>ROUND(I225*H225,2)</f>
        <v>0</v>
      </c>
      <c r="BL225" s="18" t="s">
        <v>148</v>
      </c>
      <c r="BM225" s="238" t="s">
        <v>1217</v>
      </c>
    </row>
    <row r="226" s="2" customFormat="1">
      <c r="A226" s="39"/>
      <c r="B226" s="40"/>
      <c r="C226" s="41"/>
      <c r="D226" s="240" t="s">
        <v>162</v>
      </c>
      <c r="E226" s="41"/>
      <c r="F226" s="241" t="s">
        <v>1127</v>
      </c>
      <c r="G226" s="41"/>
      <c r="H226" s="41"/>
      <c r="I226" s="242"/>
      <c r="J226" s="41"/>
      <c r="K226" s="41"/>
      <c r="L226" s="45"/>
      <c r="M226" s="243"/>
      <c r="N226" s="244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162</v>
      </c>
      <c r="AU226" s="18" t="s">
        <v>87</v>
      </c>
    </row>
    <row r="227" s="14" customFormat="1">
      <c r="A227" s="14"/>
      <c r="B227" s="255"/>
      <c r="C227" s="256"/>
      <c r="D227" s="240" t="s">
        <v>163</v>
      </c>
      <c r="E227" s="257" t="s">
        <v>1</v>
      </c>
      <c r="F227" s="258" t="s">
        <v>1218</v>
      </c>
      <c r="G227" s="256"/>
      <c r="H227" s="259">
        <v>1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5" t="s">
        <v>163</v>
      </c>
      <c r="AU227" s="265" t="s">
        <v>87</v>
      </c>
      <c r="AV227" s="14" t="s">
        <v>87</v>
      </c>
      <c r="AW227" s="14" t="s">
        <v>33</v>
      </c>
      <c r="AX227" s="14" t="s">
        <v>85</v>
      </c>
      <c r="AY227" s="265" t="s">
        <v>149</v>
      </c>
    </row>
    <row r="228" s="2" customFormat="1" ht="16.5" customHeight="1">
      <c r="A228" s="39"/>
      <c r="B228" s="40"/>
      <c r="C228" s="227" t="s">
        <v>418</v>
      </c>
      <c r="D228" s="227" t="s">
        <v>155</v>
      </c>
      <c r="E228" s="228" t="s">
        <v>1129</v>
      </c>
      <c r="F228" s="229" t="s">
        <v>1130</v>
      </c>
      <c r="G228" s="230" t="s">
        <v>485</v>
      </c>
      <c r="H228" s="231">
        <v>1</v>
      </c>
      <c r="I228" s="232"/>
      <c r="J228" s="233">
        <f>ROUND(I228*H228,2)</f>
        <v>0</v>
      </c>
      <c r="K228" s="229" t="s">
        <v>159</v>
      </c>
      <c r="L228" s="45"/>
      <c r="M228" s="234" t="s">
        <v>1</v>
      </c>
      <c r="N228" s="235" t="s">
        <v>42</v>
      </c>
      <c r="O228" s="92"/>
      <c r="P228" s="236">
        <f>O228*H228</f>
        <v>0</v>
      </c>
      <c r="Q228" s="236">
        <v>0.10833</v>
      </c>
      <c r="R228" s="236">
        <f>Q228*H228</f>
        <v>0.10833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148</v>
      </c>
      <c r="AT228" s="238" t="s">
        <v>155</v>
      </c>
      <c r="AU228" s="238" t="s">
        <v>87</v>
      </c>
      <c r="AY228" s="18" t="s">
        <v>149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85</v>
      </c>
      <c r="BK228" s="239">
        <f>ROUND(I228*H228,2)</f>
        <v>0</v>
      </c>
      <c r="BL228" s="18" t="s">
        <v>148</v>
      </c>
      <c r="BM228" s="238" t="s">
        <v>1219</v>
      </c>
    </row>
    <row r="229" s="2" customFormat="1">
      <c r="A229" s="39"/>
      <c r="B229" s="40"/>
      <c r="C229" s="41"/>
      <c r="D229" s="240" t="s">
        <v>162</v>
      </c>
      <c r="E229" s="41"/>
      <c r="F229" s="241" t="s">
        <v>1132</v>
      </c>
      <c r="G229" s="41"/>
      <c r="H229" s="41"/>
      <c r="I229" s="242"/>
      <c r="J229" s="41"/>
      <c r="K229" s="41"/>
      <c r="L229" s="45"/>
      <c r="M229" s="243"/>
      <c r="N229" s="24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162</v>
      </c>
      <c r="AU229" s="18" t="s">
        <v>87</v>
      </c>
    </row>
    <row r="230" s="14" customFormat="1">
      <c r="A230" s="14"/>
      <c r="B230" s="255"/>
      <c r="C230" s="256"/>
      <c r="D230" s="240" t="s">
        <v>163</v>
      </c>
      <c r="E230" s="257" t="s">
        <v>1</v>
      </c>
      <c r="F230" s="258" t="s">
        <v>1220</v>
      </c>
      <c r="G230" s="256"/>
      <c r="H230" s="259">
        <v>1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5" t="s">
        <v>163</v>
      </c>
      <c r="AU230" s="265" t="s">
        <v>87</v>
      </c>
      <c r="AV230" s="14" t="s">
        <v>87</v>
      </c>
      <c r="AW230" s="14" t="s">
        <v>33</v>
      </c>
      <c r="AX230" s="14" t="s">
        <v>85</v>
      </c>
      <c r="AY230" s="265" t="s">
        <v>149</v>
      </c>
    </row>
    <row r="231" s="2" customFormat="1" ht="16.5" customHeight="1">
      <c r="A231" s="39"/>
      <c r="B231" s="40"/>
      <c r="C231" s="227" t="s">
        <v>427</v>
      </c>
      <c r="D231" s="227" t="s">
        <v>155</v>
      </c>
      <c r="E231" s="228" t="s">
        <v>1134</v>
      </c>
      <c r="F231" s="229" t="s">
        <v>1135</v>
      </c>
      <c r="G231" s="230" t="s">
        <v>485</v>
      </c>
      <c r="H231" s="231">
        <v>1</v>
      </c>
      <c r="I231" s="232"/>
      <c r="J231" s="233">
        <f>ROUND(I231*H231,2)</f>
        <v>0</v>
      </c>
      <c r="K231" s="229" t="s">
        <v>159</v>
      </c>
      <c r="L231" s="45"/>
      <c r="M231" s="234" t="s">
        <v>1</v>
      </c>
      <c r="N231" s="235" t="s">
        <v>42</v>
      </c>
      <c r="O231" s="92"/>
      <c r="P231" s="236">
        <f>O231*H231</f>
        <v>0</v>
      </c>
      <c r="Q231" s="236">
        <v>0.11217000000000001</v>
      </c>
      <c r="R231" s="236">
        <f>Q231*H231</f>
        <v>0.11217000000000001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148</v>
      </c>
      <c r="AT231" s="238" t="s">
        <v>155</v>
      </c>
      <c r="AU231" s="238" t="s">
        <v>87</v>
      </c>
      <c r="AY231" s="18" t="s">
        <v>149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148</v>
      </c>
      <c r="BM231" s="238" t="s">
        <v>1221</v>
      </c>
    </row>
    <row r="232" s="2" customFormat="1">
      <c r="A232" s="39"/>
      <c r="B232" s="40"/>
      <c r="C232" s="41"/>
      <c r="D232" s="240" t="s">
        <v>162</v>
      </c>
      <c r="E232" s="41"/>
      <c r="F232" s="241" t="s">
        <v>1137</v>
      </c>
      <c r="G232" s="41"/>
      <c r="H232" s="41"/>
      <c r="I232" s="242"/>
      <c r="J232" s="41"/>
      <c r="K232" s="41"/>
      <c r="L232" s="45"/>
      <c r="M232" s="243"/>
      <c r="N232" s="244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162</v>
      </c>
      <c r="AU232" s="18" t="s">
        <v>87</v>
      </c>
    </row>
    <row r="233" s="14" customFormat="1">
      <c r="A233" s="14"/>
      <c r="B233" s="255"/>
      <c r="C233" s="256"/>
      <c r="D233" s="240" t="s">
        <v>163</v>
      </c>
      <c r="E233" s="257" t="s">
        <v>1</v>
      </c>
      <c r="F233" s="258" t="s">
        <v>1222</v>
      </c>
      <c r="G233" s="256"/>
      <c r="H233" s="259">
        <v>1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5" t="s">
        <v>163</v>
      </c>
      <c r="AU233" s="265" t="s">
        <v>87</v>
      </c>
      <c r="AV233" s="14" t="s">
        <v>87</v>
      </c>
      <c r="AW233" s="14" t="s">
        <v>33</v>
      </c>
      <c r="AX233" s="14" t="s">
        <v>85</v>
      </c>
      <c r="AY233" s="265" t="s">
        <v>149</v>
      </c>
    </row>
    <row r="234" s="2" customFormat="1" ht="16.5" customHeight="1">
      <c r="A234" s="39"/>
      <c r="B234" s="40"/>
      <c r="C234" s="227" t="s">
        <v>432</v>
      </c>
      <c r="D234" s="227" t="s">
        <v>155</v>
      </c>
      <c r="E234" s="228" t="s">
        <v>1139</v>
      </c>
      <c r="F234" s="229" t="s">
        <v>1140</v>
      </c>
      <c r="G234" s="230" t="s">
        <v>485</v>
      </c>
      <c r="H234" s="231">
        <v>3</v>
      </c>
      <c r="I234" s="232"/>
      <c r="J234" s="233">
        <f>ROUND(I234*H234,2)</f>
        <v>0</v>
      </c>
      <c r="K234" s="229" t="s">
        <v>159</v>
      </c>
      <c r="L234" s="45"/>
      <c r="M234" s="234" t="s">
        <v>1</v>
      </c>
      <c r="N234" s="235" t="s">
        <v>42</v>
      </c>
      <c r="O234" s="92"/>
      <c r="P234" s="236">
        <f>O234*H234</f>
        <v>0</v>
      </c>
      <c r="Q234" s="236">
        <v>0.024240000000000001</v>
      </c>
      <c r="R234" s="236">
        <f>Q234*H234</f>
        <v>0.072720000000000007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148</v>
      </c>
      <c r="AT234" s="238" t="s">
        <v>155</v>
      </c>
      <c r="AU234" s="238" t="s">
        <v>87</v>
      </c>
      <c r="AY234" s="18" t="s">
        <v>149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85</v>
      </c>
      <c r="BK234" s="239">
        <f>ROUND(I234*H234,2)</f>
        <v>0</v>
      </c>
      <c r="BL234" s="18" t="s">
        <v>148</v>
      </c>
      <c r="BM234" s="238" t="s">
        <v>1223</v>
      </c>
    </row>
    <row r="235" s="2" customFormat="1">
      <c r="A235" s="39"/>
      <c r="B235" s="40"/>
      <c r="C235" s="41"/>
      <c r="D235" s="240" t="s">
        <v>162</v>
      </c>
      <c r="E235" s="41"/>
      <c r="F235" s="241" t="s">
        <v>1142</v>
      </c>
      <c r="G235" s="41"/>
      <c r="H235" s="41"/>
      <c r="I235" s="242"/>
      <c r="J235" s="41"/>
      <c r="K235" s="41"/>
      <c r="L235" s="45"/>
      <c r="M235" s="243"/>
      <c r="N235" s="24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162</v>
      </c>
      <c r="AU235" s="18" t="s">
        <v>87</v>
      </c>
    </row>
    <row r="236" s="14" customFormat="1">
      <c r="A236" s="14"/>
      <c r="B236" s="255"/>
      <c r="C236" s="256"/>
      <c r="D236" s="240" t="s">
        <v>163</v>
      </c>
      <c r="E236" s="257" t="s">
        <v>1</v>
      </c>
      <c r="F236" s="258" t="s">
        <v>1152</v>
      </c>
      <c r="G236" s="256"/>
      <c r="H236" s="259">
        <v>3</v>
      </c>
      <c r="I236" s="260"/>
      <c r="J236" s="256"/>
      <c r="K236" s="256"/>
      <c r="L236" s="261"/>
      <c r="M236" s="262"/>
      <c r="N236" s="263"/>
      <c r="O236" s="263"/>
      <c r="P236" s="263"/>
      <c r="Q236" s="263"/>
      <c r="R236" s="263"/>
      <c r="S236" s="263"/>
      <c r="T236" s="26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5" t="s">
        <v>163</v>
      </c>
      <c r="AU236" s="265" t="s">
        <v>87</v>
      </c>
      <c r="AV236" s="14" t="s">
        <v>87</v>
      </c>
      <c r="AW236" s="14" t="s">
        <v>33</v>
      </c>
      <c r="AX236" s="14" t="s">
        <v>85</v>
      </c>
      <c r="AY236" s="265" t="s">
        <v>149</v>
      </c>
    </row>
    <row r="237" s="2" customFormat="1" ht="16.5" customHeight="1">
      <c r="A237" s="39"/>
      <c r="B237" s="40"/>
      <c r="C237" s="227" t="s">
        <v>438</v>
      </c>
      <c r="D237" s="227" t="s">
        <v>155</v>
      </c>
      <c r="E237" s="228" t="s">
        <v>1148</v>
      </c>
      <c r="F237" s="229" t="s">
        <v>1149</v>
      </c>
      <c r="G237" s="230" t="s">
        <v>485</v>
      </c>
      <c r="H237" s="231">
        <v>3</v>
      </c>
      <c r="I237" s="232"/>
      <c r="J237" s="233">
        <f>ROUND(I237*H237,2)</f>
        <v>0</v>
      </c>
      <c r="K237" s="229" t="s">
        <v>159</v>
      </c>
      <c r="L237" s="45"/>
      <c r="M237" s="234" t="s">
        <v>1</v>
      </c>
      <c r="N237" s="235" t="s">
        <v>42</v>
      </c>
      <c r="O237" s="92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148</v>
      </c>
      <c r="AT237" s="238" t="s">
        <v>155</v>
      </c>
      <c r="AU237" s="238" t="s">
        <v>87</v>
      </c>
      <c r="AY237" s="18" t="s">
        <v>149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85</v>
      </c>
      <c r="BK237" s="239">
        <f>ROUND(I237*H237,2)</f>
        <v>0</v>
      </c>
      <c r="BL237" s="18" t="s">
        <v>148</v>
      </c>
      <c r="BM237" s="238" t="s">
        <v>1224</v>
      </c>
    </row>
    <row r="238" s="2" customFormat="1">
      <c r="A238" s="39"/>
      <c r="B238" s="40"/>
      <c r="C238" s="41"/>
      <c r="D238" s="240" t="s">
        <v>162</v>
      </c>
      <c r="E238" s="41"/>
      <c r="F238" s="241" t="s">
        <v>1151</v>
      </c>
      <c r="G238" s="41"/>
      <c r="H238" s="41"/>
      <c r="I238" s="242"/>
      <c r="J238" s="41"/>
      <c r="K238" s="41"/>
      <c r="L238" s="45"/>
      <c r="M238" s="243"/>
      <c r="N238" s="244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162</v>
      </c>
      <c r="AU238" s="18" t="s">
        <v>87</v>
      </c>
    </row>
    <row r="239" s="14" customFormat="1">
      <c r="A239" s="14"/>
      <c r="B239" s="255"/>
      <c r="C239" s="256"/>
      <c r="D239" s="240" t="s">
        <v>163</v>
      </c>
      <c r="E239" s="257" t="s">
        <v>1</v>
      </c>
      <c r="F239" s="258" t="s">
        <v>1152</v>
      </c>
      <c r="G239" s="256"/>
      <c r="H239" s="259">
        <v>3</v>
      </c>
      <c r="I239" s="260"/>
      <c r="J239" s="256"/>
      <c r="K239" s="256"/>
      <c r="L239" s="261"/>
      <c r="M239" s="262"/>
      <c r="N239" s="263"/>
      <c r="O239" s="263"/>
      <c r="P239" s="263"/>
      <c r="Q239" s="263"/>
      <c r="R239" s="263"/>
      <c r="S239" s="263"/>
      <c r="T239" s="26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5" t="s">
        <v>163</v>
      </c>
      <c r="AU239" s="265" t="s">
        <v>87</v>
      </c>
      <c r="AV239" s="14" t="s">
        <v>87</v>
      </c>
      <c r="AW239" s="14" t="s">
        <v>33</v>
      </c>
      <c r="AX239" s="14" t="s">
        <v>85</v>
      </c>
      <c r="AY239" s="265" t="s">
        <v>149</v>
      </c>
    </row>
    <row r="240" s="2" customFormat="1" ht="21.75" customHeight="1">
      <c r="A240" s="39"/>
      <c r="B240" s="40"/>
      <c r="C240" s="227" t="s">
        <v>444</v>
      </c>
      <c r="D240" s="227" t="s">
        <v>155</v>
      </c>
      <c r="E240" s="228" t="s">
        <v>1153</v>
      </c>
      <c r="F240" s="229" t="s">
        <v>1154</v>
      </c>
      <c r="G240" s="230" t="s">
        <v>485</v>
      </c>
      <c r="H240" s="231">
        <v>3</v>
      </c>
      <c r="I240" s="232"/>
      <c r="J240" s="233">
        <f>ROUND(I240*H240,2)</f>
        <v>0</v>
      </c>
      <c r="K240" s="229" t="s">
        <v>159</v>
      </c>
      <c r="L240" s="45"/>
      <c r="M240" s="234" t="s">
        <v>1</v>
      </c>
      <c r="N240" s="235" t="s">
        <v>42</v>
      </c>
      <c r="O240" s="92"/>
      <c r="P240" s="236">
        <f>O240*H240</f>
        <v>0</v>
      </c>
      <c r="Q240" s="236">
        <v>0.42115999999999998</v>
      </c>
      <c r="R240" s="236">
        <f>Q240*H240</f>
        <v>1.2634799999999999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148</v>
      </c>
      <c r="AT240" s="238" t="s">
        <v>155</v>
      </c>
      <c r="AU240" s="238" t="s">
        <v>87</v>
      </c>
      <c r="AY240" s="18" t="s">
        <v>149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85</v>
      </c>
      <c r="BK240" s="239">
        <f>ROUND(I240*H240,2)</f>
        <v>0</v>
      </c>
      <c r="BL240" s="18" t="s">
        <v>148</v>
      </c>
      <c r="BM240" s="238" t="s">
        <v>1225</v>
      </c>
    </row>
    <row r="241" s="2" customFormat="1">
      <c r="A241" s="39"/>
      <c r="B241" s="40"/>
      <c r="C241" s="41"/>
      <c r="D241" s="240" t="s">
        <v>162</v>
      </c>
      <c r="E241" s="41"/>
      <c r="F241" s="241" t="s">
        <v>1156</v>
      </c>
      <c r="G241" s="41"/>
      <c r="H241" s="41"/>
      <c r="I241" s="242"/>
      <c r="J241" s="41"/>
      <c r="K241" s="41"/>
      <c r="L241" s="45"/>
      <c r="M241" s="243"/>
      <c r="N241" s="244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162</v>
      </c>
      <c r="AU241" s="18" t="s">
        <v>87</v>
      </c>
    </row>
    <row r="242" s="14" customFormat="1">
      <c r="A242" s="14"/>
      <c r="B242" s="255"/>
      <c r="C242" s="256"/>
      <c r="D242" s="240" t="s">
        <v>163</v>
      </c>
      <c r="E242" s="257" t="s">
        <v>1</v>
      </c>
      <c r="F242" s="258" t="s">
        <v>1152</v>
      </c>
      <c r="G242" s="256"/>
      <c r="H242" s="259">
        <v>3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5" t="s">
        <v>163</v>
      </c>
      <c r="AU242" s="265" t="s">
        <v>87</v>
      </c>
      <c r="AV242" s="14" t="s">
        <v>87</v>
      </c>
      <c r="AW242" s="14" t="s">
        <v>33</v>
      </c>
      <c r="AX242" s="14" t="s">
        <v>85</v>
      </c>
      <c r="AY242" s="265" t="s">
        <v>149</v>
      </c>
    </row>
    <row r="243" s="13" customFormat="1">
      <c r="A243" s="13"/>
      <c r="B243" s="245"/>
      <c r="C243" s="246"/>
      <c r="D243" s="240" t="s">
        <v>163</v>
      </c>
      <c r="E243" s="247" t="s">
        <v>1</v>
      </c>
      <c r="F243" s="248" t="s">
        <v>1157</v>
      </c>
      <c r="G243" s="246"/>
      <c r="H243" s="247" t="s">
        <v>1</v>
      </c>
      <c r="I243" s="249"/>
      <c r="J243" s="246"/>
      <c r="K243" s="246"/>
      <c r="L243" s="250"/>
      <c r="M243" s="251"/>
      <c r="N243" s="252"/>
      <c r="O243" s="252"/>
      <c r="P243" s="252"/>
      <c r="Q243" s="252"/>
      <c r="R243" s="252"/>
      <c r="S243" s="252"/>
      <c r="T243" s="25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4" t="s">
        <v>163</v>
      </c>
      <c r="AU243" s="254" t="s">
        <v>87</v>
      </c>
      <c r="AV243" s="13" t="s">
        <v>85</v>
      </c>
      <c r="AW243" s="13" t="s">
        <v>33</v>
      </c>
      <c r="AX243" s="13" t="s">
        <v>77</v>
      </c>
      <c r="AY243" s="254" t="s">
        <v>149</v>
      </c>
    </row>
    <row r="244" s="13" customFormat="1">
      <c r="A244" s="13"/>
      <c r="B244" s="245"/>
      <c r="C244" s="246"/>
      <c r="D244" s="240" t="s">
        <v>163</v>
      </c>
      <c r="E244" s="247" t="s">
        <v>1</v>
      </c>
      <c r="F244" s="248" t="s">
        <v>1158</v>
      </c>
      <c r="G244" s="246"/>
      <c r="H244" s="247" t="s">
        <v>1</v>
      </c>
      <c r="I244" s="249"/>
      <c r="J244" s="246"/>
      <c r="K244" s="246"/>
      <c r="L244" s="250"/>
      <c r="M244" s="251"/>
      <c r="N244" s="252"/>
      <c r="O244" s="252"/>
      <c r="P244" s="252"/>
      <c r="Q244" s="252"/>
      <c r="R244" s="252"/>
      <c r="S244" s="252"/>
      <c r="T244" s="25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4" t="s">
        <v>163</v>
      </c>
      <c r="AU244" s="254" t="s">
        <v>87</v>
      </c>
      <c r="AV244" s="13" t="s">
        <v>85</v>
      </c>
      <c r="AW244" s="13" t="s">
        <v>33</v>
      </c>
      <c r="AX244" s="13" t="s">
        <v>77</v>
      </c>
      <c r="AY244" s="254" t="s">
        <v>149</v>
      </c>
    </row>
    <row r="245" s="12" customFormat="1" ht="22.8" customHeight="1">
      <c r="A245" s="12"/>
      <c r="B245" s="211"/>
      <c r="C245" s="212"/>
      <c r="D245" s="213" t="s">
        <v>76</v>
      </c>
      <c r="E245" s="225" t="s">
        <v>810</v>
      </c>
      <c r="F245" s="225" t="s">
        <v>811</v>
      </c>
      <c r="G245" s="212"/>
      <c r="H245" s="212"/>
      <c r="I245" s="215"/>
      <c r="J245" s="226">
        <f>BK245</f>
        <v>0</v>
      </c>
      <c r="K245" s="212"/>
      <c r="L245" s="217"/>
      <c r="M245" s="218"/>
      <c r="N245" s="219"/>
      <c r="O245" s="219"/>
      <c r="P245" s="220">
        <f>SUM(P246:P247)</f>
        <v>0</v>
      </c>
      <c r="Q245" s="219"/>
      <c r="R245" s="220">
        <f>SUM(R246:R247)</f>
        <v>0</v>
      </c>
      <c r="S245" s="219"/>
      <c r="T245" s="221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2" t="s">
        <v>85</v>
      </c>
      <c r="AT245" s="223" t="s">
        <v>76</v>
      </c>
      <c r="AU245" s="223" t="s">
        <v>85</v>
      </c>
      <c r="AY245" s="222" t="s">
        <v>149</v>
      </c>
      <c r="BK245" s="224">
        <f>SUM(BK246:BK247)</f>
        <v>0</v>
      </c>
    </row>
    <row r="246" s="2" customFormat="1" ht="16.5" customHeight="1">
      <c r="A246" s="39"/>
      <c r="B246" s="40"/>
      <c r="C246" s="227" t="s">
        <v>450</v>
      </c>
      <c r="D246" s="227" t="s">
        <v>155</v>
      </c>
      <c r="E246" s="228" t="s">
        <v>1038</v>
      </c>
      <c r="F246" s="229" t="s">
        <v>1039</v>
      </c>
      <c r="G246" s="230" t="s">
        <v>381</v>
      </c>
      <c r="H246" s="231">
        <v>77.893000000000001</v>
      </c>
      <c r="I246" s="232"/>
      <c r="J246" s="233">
        <f>ROUND(I246*H246,2)</f>
        <v>0</v>
      </c>
      <c r="K246" s="229" t="s">
        <v>159</v>
      </c>
      <c r="L246" s="45"/>
      <c r="M246" s="234" t="s">
        <v>1</v>
      </c>
      <c r="N246" s="235" t="s">
        <v>42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148</v>
      </c>
      <c r="AT246" s="238" t="s">
        <v>155</v>
      </c>
      <c r="AU246" s="238" t="s">
        <v>87</v>
      </c>
      <c r="AY246" s="18" t="s">
        <v>149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85</v>
      </c>
      <c r="BK246" s="239">
        <f>ROUND(I246*H246,2)</f>
        <v>0</v>
      </c>
      <c r="BL246" s="18" t="s">
        <v>148</v>
      </c>
      <c r="BM246" s="238" t="s">
        <v>1040</v>
      </c>
    </row>
    <row r="247" s="2" customFormat="1">
      <c r="A247" s="39"/>
      <c r="B247" s="40"/>
      <c r="C247" s="41"/>
      <c r="D247" s="240" t="s">
        <v>162</v>
      </c>
      <c r="E247" s="41"/>
      <c r="F247" s="241" t="s">
        <v>1041</v>
      </c>
      <c r="G247" s="41"/>
      <c r="H247" s="41"/>
      <c r="I247" s="242"/>
      <c r="J247" s="41"/>
      <c r="K247" s="41"/>
      <c r="L247" s="45"/>
      <c r="M247" s="304"/>
      <c r="N247" s="305"/>
      <c r="O247" s="306"/>
      <c r="P247" s="306"/>
      <c r="Q247" s="306"/>
      <c r="R247" s="306"/>
      <c r="S247" s="306"/>
      <c r="T247" s="307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162</v>
      </c>
      <c r="AU247" s="18" t="s">
        <v>87</v>
      </c>
    </row>
    <row r="248" s="2" customFormat="1" ht="6.96" customHeight="1">
      <c r="A248" s="39"/>
      <c r="B248" s="67"/>
      <c r="C248" s="68"/>
      <c r="D248" s="68"/>
      <c r="E248" s="68"/>
      <c r="F248" s="68"/>
      <c r="G248" s="68"/>
      <c r="H248" s="68"/>
      <c r="I248" s="68"/>
      <c r="J248" s="68"/>
      <c r="K248" s="68"/>
      <c r="L248" s="45"/>
      <c r="M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</row>
  </sheetData>
  <sheetProtection sheet="1" autoFilter="0" formatColumns="0" formatRows="0" objects="1" scenarios="1" spinCount="100000" saltValue="0FV304oGaer8TDCYExB27389saM/MuLA5tsmIP+jlBfqo9QIumdYrL6zi9H/pqyoIHbPoL1jbfrnUx4TB2BxPA==" hashValue="C2r52yoU+I+hw1Y/F4U6o1H27AwTrIswkqam0kazuJR/UYswmtoG8ou7+aWrZz/tCDEDYS28txbxu060x+cusQ==" algorithmName="SHA-512" password="CC35"/>
  <autoFilter ref="C121:K24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1" customFormat="1" ht="12" customHeight="1">
      <c r="B8" s="21"/>
      <c r="D8" s="151" t="s">
        <v>119</v>
      </c>
      <c r="L8" s="21"/>
    </row>
    <row r="9" s="2" customFormat="1" ht="16.5" customHeight="1">
      <c r="A9" s="39"/>
      <c r="B9" s="45"/>
      <c r="C9" s="39"/>
      <c r="D9" s="39"/>
      <c r="E9" s="152" t="s">
        <v>1226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1227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1228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17. 7. 2025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31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32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ROUND((SUM(BE125:BE235)),  2)</f>
        <v>0</v>
      </c>
      <c r="G35" s="39"/>
      <c r="H35" s="39"/>
      <c r="I35" s="165">
        <v>0.20999999999999999</v>
      </c>
      <c r="J35" s="164">
        <f>ROUND(((SUM(BE125:BE235))*I35),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ROUND((SUM(BF125:BF235)),  2)</f>
        <v>0</v>
      </c>
      <c r="G36" s="39"/>
      <c r="H36" s="39"/>
      <c r="I36" s="165">
        <v>0.14999999999999999</v>
      </c>
      <c r="J36" s="164">
        <f>ROUND(((SUM(BF125:BF235))*I36),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ROUND((SUM(BG125:BG235)),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ROUND((SUM(BH125:BH235)),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ROUND((SUM(BI125:BI235)),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119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1226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1227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304a - Vodovodní přípojky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Třeboň</v>
      </c>
      <c r="G91" s="41"/>
      <c r="H91" s="41"/>
      <c r="I91" s="33" t="s">
        <v>22</v>
      </c>
      <c r="J91" s="80" t="str">
        <f>IF(J14="","",J14)</f>
        <v>17. 7. 2025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Třeboň</v>
      </c>
      <c r="G93" s="41"/>
      <c r="H93" s="41"/>
      <c r="I93" s="33" t="s">
        <v>30</v>
      </c>
      <c r="J93" s="37" t="str">
        <f>E23</f>
        <v>WAY project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122</v>
      </c>
      <c r="D96" s="186"/>
      <c r="E96" s="186"/>
      <c r="F96" s="186"/>
      <c r="G96" s="186"/>
      <c r="H96" s="186"/>
      <c r="I96" s="186"/>
      <c r="J96" s="187" t="s">
        <v>123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124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125</v>
      </c>
    </row>
    <row r="99" s="9" customFormat="1" ht="24.96" customHeight="1">
      <c r="A99" s="9"/>
      <c r="B99" s="189"/>
      <c r="C99" s="190"/>
      <c r="D99" s="191" t="s">
        <v>260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261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263</v>
      </c>
      <c r="E101" s="197"/>
      <c r="F101" s="197"/>
      <c r="G101" s="197"/>
      <c r="H101" s="197"/>
      <c r="I101" s="197"/>
      <c r="J101" s="198">
        <f>J176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265</v>
      </c>
      <c r="E102" s="197"/>
      <c r="F102" s="197"/>
      <c r="G102" s="197"/>
      <c r="H102" s="197"/>
      <c r="I102" s="197"/>
      <c r="J102" s="198">
        <f>J186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268</v>
      </c>
      <c r="E103" s="197"/>
      <c r="F103" s="197"/>
      <c r="G103" s="197"/>
      <c r="H103" s="197"/>
      <c r="I103" s="197"/>
      <c r="J103" s="198">
        <f>J233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místní komunikace ulice Sídliště v úseku od REPROGENu po čp. 1158 Třeboň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119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1226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1227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304a - Vodovodní přípojky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Třeboň</v>
      </c>
      <c r="G119" s="41"/>
      <c r="H119" s="41"/>
      <c r="I119" s="33" t="s">
        <v>22</v>
      </c>
      <c r="J119" s="80" t="str">
        <f>IF(J14="","",J14)</f>
        <v>17. 7. 2025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Město Třeboň</v>
      </c>
      <c r="G121" s="41"/>
      <c r="H121" s="41"/>
      <c r="I121" s="33" t="s">
        <v>30</v>
      </c>
      <c r="J121" s="37" t="str">
        <f>E23</f>
        <v>WAY project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34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134</v>
      </c>
      <c r="D124" s="203" t="s">
        <v>62</v>
      </c>
      <c r="E124" s="203" t="s">
        <v>58</v>
      </c>
      <c r="F124" s="203" t="s">
        <v>59</v>
      </c>
      <c r="G124" s="203" t="s">
        <v>135</v>
      </c>
      <c r="H124" s="203" t="s">
        <v>136</v>
      </c>
      <c r="I124" s="203" t="s">
        <v>137</v>
      </c>
      <c r="J124" s="203" t="s">
        <v>123</v>
      </c>
      <c r="K124" s="204" t="s">
        <v>138</v>
      </c>
      <c r="L124" s="205"/>
      <c r="M124" s="101" t="s">
        <v>1</v>
      </c>
      <c r="N124" s="102" t="s">
        <v>41</v>
      </c>
      <c r="O124" s="102" t="s">
        <v>139</v>
      </c>
      <c r="P124" s="102" t="s">
        <v>140</v>
      </c>
      <c r="Q124" s="102" t="s">
        <v>141</v>
      </c>
      <c r="R124" s="102" t="s">
        <v>142</v>
      </c>
      <c r="S124" s="102" t="s">
        <v>143</v>
      </c>
      <c r="T124" s="103" t="s">
        <v>144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145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18.834929469999999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125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76</v>
      </c>
      <c r="E126" s="214" t="s">
        <v>269</v>
      </c>
      <c r="F126" s="214" t="s">
        <v>270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P127+P176+P186+P233</f>
        <v>0</v>
      </c>
      <c r="Q126" s="219"/>
      <c r="R126" s="220">
        <f>R127+R176+R186+R233</f>
        <v>18.834929469999999</v>
      </c>
      <c r="S126" s="219"/>
      <c r="T126" s="221">
        <f>T127+T176+T186+T233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76</v>
      </c>
      <c r="AU126" s="223" t="s">
        <v>77</v>
      </c>
      <c r="AY126" s="222" t="s">
        <v>149</v>
      </c>
      <c r="BK126" s="224">
        <f>BK127+BK176+BK186+BK233</f>
        <v>0</v>
      </c>
    </row>
    <row r="127" s="12" customFormat="1" ht="22.8" customHeight="1">
      <c r="A127" s="12"/>
      <c r="B127" s="211"/>
      <c r="C127" s="212"/>
      <c r="D127" s="213" t="s">
        <v>76</v>
      </c>
      <c r="E127" s="225" t="s">
        <v>85</v>
      </c>
      <c r="F127" s="225" t="s">
        <v>271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SUM(P128:P175)</f>
        <v>0</v>
      </c>
      <c r="Q127" s="219"/>
      <c r="R127" s="220">
        <f>SUM(R128:R175)</f>
        <v>18.413078799999997</v>
      </c>
      <c r="S127" s="219"/>
      <c r="T127" s="221">
        <f>SUM(T128:T175)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85</v>
      </c>
      <c r="AT127" s="223" t="s">
        <v>76</v>
      </c>
      <c r="AU127" s="223" t="s">
        <v>85</v>
      </c>
      <c r="AY127" s="222" t="s">
        <v>149</v>
      </c>
      <c r="BK127" s="224">
        <f>SUM(BK128:BK175)</f>
        <v>0</v>
      </c>
    </row>
    <row r="128" s="2" customFormat="1" ht="16.5" customHeight="1">
      <c r="A128" s="39"/>
      <c r="B128" s="40"/>
      <c r="C128" s="227" t="s">
        <v>85</v>
      </c>
      <c r="D128" s="227" t="s">
        <v>155</v>
      </c>
      <c r="E128" s="228" t="s">
        <v>1229</v>
      </c>
      <c r="F128" s="229" t="s">
        <v>1230</v>
      </c>
      <c r="G128" s="230" t="s">
        <v>829</v>
      </c>
      <c r="H128" s="231">
        <v>24</v>
      </c>
      <c r="I128" s="232"/>
      <c r="J128" s="233">
        <f>ROUND(I128*H128,2)</f>
        <v>0</v>
      </c>
      <c r="K128" s="229" t="s">
        <v>159</v>
      </c>
      <c r="L128" s="45"/>
      <c r="M128" s="234" t="s">
        <v>1</v>
      </c>
      <c r="N128" s="235" t="s">
        <v>42</v>
      </c>
      <c r="O128" s="92"/>
      <c r="P128" s="236">
        <f>O128*H128</f>
        <v>0</v>
      </c>
      <c r="Q128" s="236">
        <v>3.0000000000000001E-05</v>
      </c>
      <c r="R128" s="236">
        <f>Q128*H128</f>
        <v>0.00072000000000000005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148</v>
      </c>
      <c r="AT128" s="238" t="s">
        <v>155</v>
      </c>
      <c r="AU128" s="238" t="s">
        <v>87</v>
      </c>
      <c r="AY128" s="18" t="s">
        <v>149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148</v>
      </c>
      <c r="BM128" s="238" t="s">
        <v>1231</v>
      </c>
    </row>
    <row r="129" s="2" customFormat="1">
      <c r="A129" s="39"/>
      <c r="B129" s="40"/>
      <c r="C129" s="41"/>
      <c r="D129" s="240" t="s">
        <v>162</v>
      </c>
      <c r="E129" s="41"/>
      <c r="F129" s="241" t="s">
        <v>1232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162</v>
      </c>
      <c r="AU129" s="18" t="s">
        <v>87</v>
      </c>
    </row>
    <row r="130" s="13" customFormat="1">
      <c r="A130" s="13"/>
      <c r="B130" s="245"/>
      <c r="C130" s="246"/>
      <c r="D130" s="240" t="s">
        <v>163</v>
      </c>
      <c r="E130" s="247" t="s">
        <v>1</v>
      </c>
      <c r="F130" s="248" t="s">
        <v>832</v>
      </c>
      <c r="G130" s="246"/>
      <c r="H130" s="247" t="s">
        <v>1</v>
      </c>
      <c r="I130" s="249"/>
      <c r="J130" s="246"/>
      <c r="K130" s="246"/>
      <c r="L130" s="250"/>
      <c r="M130" s="251"/>
      <c r="N130" s="252"/>
      <c r="O130" s="252"/>
      <c r="P130" s="252"/>
      <c r="Q130" s="252"/>
      <c r="R130" s="252"/>
      <c r="S130" s="252"/>
      <c r="T130" s="25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4" t="s">
        <v>163</v>
      </c>
      <c r="AU130" s="254" t="s">
        <v>87</v>
      </c>
      <c r="AV130" s="13" t="s">
        <v>85</v>
      </c>
      <c r="AW130" s="13" t="s">
        <v>33</v>
      </c>
      <c r="AX130" s="13" t="s">
        <v>77</v>
      </c>
      <c r="AY130" s="254" t="s">
        <v>149</v>
      </c>
    </row>
    <row r="131" s="14" customFormat="1">
      <c r="A131" s="14"/>
      <c r="B131" s="255"/>
      <c r="C131" s="256"/>
      <c r="D131" s="240" t="s">
        <v>163</v>
      </c>
      <c r="E131" s="257" t="s">
        <v>1</v>
      </c>
      <c r="F131" s="258" t="s">
        <v>1233</v>
      </c>
      <c r="G131" s="256"/>
      <c r="H131" s="259">
        <v>24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163</v>
      </c>
      <c r="AU131" s="265" t="s">
        <v>87</v>
      </c>
      <c r="AV131" s="14" t="s">
        <v>87</v>
      </c>
      <c r="AW131" s="14" t="s">
        <v>33</v>
      </c>
      <c r="AX131" s="14" t="s">
        <v>85</v>
      </c>
      <c r="AY131" s="265" t="s">
        <v>149</v>
      </c>
    </row>
    <row r="132" s="2" customFormat="1" ht="21.75" customHeight="1">
      <c r="A132" s="39"/>
      <c r="B132" s="40"/>
      <c r="C132" s="227" t="s">
        <v>87</v>
      </c>
      <c r="D132" s="227" t="s">
        <v>155</v>
      </c>
      <c r="E132" s="228" t="s">
        <v>1234</v>
      </c>
      <c r="F132" s="229" t="s">
        <v>1235</v>
      </c>
      <c r="G132" s="230" t="s">
        <v>319</v>
      </c>
      <c r="H132" s="231">
        <v>43.030000000000001</v>
      </c>
      <c r="I132" s="232"/>
      <c r="J132" s="233">
        <f>ROUND(I132*H132,2)</f>
        <v>0</v>
      </c>
      <c r="K132" s="229" t="s">
        <v>159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148</v>
      </c>
      <c r="AT132" s="238" t="s">
        <v>155</v>
      </c>
      <c r="AU132" s="238" t="s">
        <v>87</v>
      </c>
      <c r="AY132" s="18" t="s">
        <v>149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148</v>
      </c>
      <c r="BM132" s="238" t="s">
        <v>1236</v>
      </c>
    </row>
    <row r="133" s="2" customFormat="1">
      <c r="A133" s="39"/>
      <c r="B133" s="40"/>
      <c r="C133" s="41"/>
      <c r="D133" s="240" t="s">
        <v>162</v>
      </c>
      <c r="E133" s="41"/>
      <c r="F133" s="241" t="s">
        <v>1237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162</v>
      </c>
      <c r="AU133" s="18" t="s">
        <v>87</v>
      </c>
    </row>
    <row r="134" s="14" customFormat="1">
      <c r="A134" s="14"/>
      <c r="B134" s="255"/>
      <c r="C134" s="256"/>
      <c r="D134" s="240" t="s">
        <v>163</v>
      </c>
      <c r="E134" s="257" t="s">
        <v>1</v>
      </c>
      <c r="F134" s="258" t="s">
        <v>1238</v>
      </c>
      <c r="G134" s="256"/>
      <c r="H134" s="259">
        <v>43.030000000000001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163</v>
      </c>
      <c r="AU134" s="265" t="s">
        <v>87</v>
      </c>
      <c r="AV134" s="14" t="s">
        <v>87</v>
      </c>
      <c r="AW134" s="14" t="s">
        <v>33</v>
      </c>
      <c r="AX134" s="14" t="s">
        <v>85</v>
      </c>
      <c r="AY134" s="265" t="s">
        <v>149</v>
      </c>
    </row>
    <row r="135" s="13" customFormat="1">
      <c r="A135" s="13"/>
      <c r="B135" s="245"/>
      <c r="C135" s="246"/>
      <c r="D135" s="240" t="s">
        <v>163</v>
      </c>
      <c r="E135" s="247" t="s">
        <v>1</v>
      </c>
      <c r="F135" s="248" t="s">
        <v>839</v>
      </c>
      <c r="G135" s="246"/>
      <c r="H135" s="247" t="s">
        <v>1</v>
      </c>
      <c r="I135" s="249"/>
      <c r="J135" s="246"/>
      <c r="K135" s="246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163</v>
      </c>
      <c r="AU135" s="254" t="s">
        <v>87</v>
      </c>
      <c r="AV135" s="13" t="s">
        <v>85</v>
      </c>
      <c r="AW135" s="13" t="s">
        <v>33</v>
      </c>
      <c r="AX135" s="13" t="s">
        <v>77</v>
      </c>
      <c r="AY135" s="254" t="s">
        <v>149</v>
      </c>
    </row>
    <row r="136" s="13" customFormat="1">
      <c r="A136" s="13"/>
      <c r="B136" s="245"/>
      <c r="C136" s="246"/>
      <c r="D136" s="240" t="s">
        <v>163</v>
      </c>
      <c r="E136" s="247" t="s">
        <v>1</v>
      </c>
      <c r="F136" s="248" t="s">
        <v>1239</v>
      </c>
      <c r="G136" s="246"/>
      <c r="H136" s="247" t="s">
        <v>1</v>
      </c>
      <c r="I136" s="249"/>
      <c r="J136" s="246"/>
      <c r="K136" s="246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163</v>
      </c>
      <c r="AU136" s="254" t="s">
        <v>87</v>
      </c>
      <c r="AV136" s="13" t="s">
        <v>85</v>
      </c>
      <c r="AW136" s="13" t="s">
        <v>33</v>
      </c>
      <c r="AX136" s="13" t="s">
        <v>77</v>
      </c>
      <c r="AY136" s="254" t="s">
        <v>149</v>
      </c>
    </row>
    <row r="137" s="2" customFormat="1" ht="16.5" customHeight="1">
      <c r="A137" s="39"/>
      <c r="B137" s="40"/>
      <c r="C137" s="227" t="s">
        <v>171</v>
      </c>
      <c r="D137" s="227" t="s">
        <v>155</v>
      </c>
      <c r="E137" s="228" t="s">
        <v>841</v>
      </c>
      <c r="F137" s="229" t="s">
        <v>842</v>
      </c>
      <c r="G137" s="230" t="s">
        <v>319</v>
      </c>
      <c r="H137" s="231">
        <v>12.909000000000001</v>
      </c>
      <c r="I137" s="232"/>
      <c r="J137" s="233">
        <f>ROUND(I137*H137,2)</f>
        <v>0</v>
      </c>
      <c r="K137" s="229" t="s">
        <v>159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148</v>
      </c>
      <c r="AT137" s="238" t="s">
        <v>155</v>
      </c>
      <c r="AU137" s="238" t="s">
        <v>87</v>
      </c>
      <c r="AY137" s="18" t="s">
        <v>149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148</v>
      </c>
      <c r="BM137" s="238" t="s">
        <v>1240</v>
      </c>
    </row>
    <row r="138" s="2" customFormat="1">
      <c r="A138" s="39"/>
      <c r="B138" s="40"/>
      <c r="C138" s="41"/>
      <c r="D138" s="240" t="s">
        <v>162</v>
      </c>
      <c r="E138" s="41"/>
      <c r="F138" s="241" t="s">
        <v>844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162</v>
      </c>
      <c r="AU138" s="18" t="s">
        <v>87</v>
      </c>
    </row>
    <row r="139" s="13" customFormat="1">
      <c r="A139" s="13"/>
      <c r="B139" s="245"/>
      <c r="C139" s="246"/>
      <c r="D139" s="240" t="s">
        <v>163</v>
      </c>
      <c r="E139" s="247" t="s">
        <v>1</v>
      </c>
      <c r="F139" s="248" t="s">
        <v>1241</v>
      </c>
      <c r="G139" s="246"/>
      <c r="H139" s="247" t="s">
        <v>1</v>
      </c>
      <c r="I139" s="249"/>
      <c r="J139" s="246"/>
      <c r="K139" s="246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163</v>
      </c>
      <c r="AU139" s="254" t="s">
        <v>87</v>
      </c>
      <c r="AV139" s="13" t="s">
        <v>85</v>
      </c>
      <c r="AW139" s="13" t="s">
        <v>33</v>
      </c>
      <c r="AX139" s="13" t="s">
        <v>77</v>
      </c>
      <c r="AY139" s="254" t="s">
        <v>149</v>
      </c>
    </row>
    <row r="140" s="14" customFormat="1">
      <c r="A140" s="14"/>
      <c r="B140" s="255"/>
      <c r="C140" s="256"/>
      <c r="D140" s="240" t="s">
        <v>163</v>
      </c>
      <c r="E140" s="257" t="s">
        <v>1</v>
      </c>
      <c r="F140" s="258" t="s">
        <v>1242</v>
      </c>
      <c r="G140" s="256"/>
      <c r="H140" s="259">
        <v>12.909000000000001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163</v>
      </c>
      <c r="AU140" s="265" t="s">
        <v>87</v>
      </c>
      <c r="AV140" s="14" t="s">
        <v>87</v>
      </c>
      <c r="AW140" s="14" t="s">
        <v>33</v>
      </c>
      <c r="AX140" s="14" t="s">
        <v>85</v>
      </c>
      <c r="AY140" s="265" t="s">
        <v>149</v>
      </c>
    </row>
    <row r="141" s="2" customFormat="1" ht="16.5" customHeight="1">
      <c r="A141" s="39"/>
      <c r="B141" s="40"/>
      <c r="C141" s="227" t="s">
        <v>148</v>
      </c>
      <c r="D141" s="227" t="s">
        <v>155</v>
      </c>
      <c r="E141" s="228" t="s">
        <v>345</v>
      </c>
      <c r="F141" s="229" t="s">
        <v>346</v>
      </c>
      <c r="G141" s="230" t="s">
        <v>274</v>
      </c>
      <c r="H141" s="231">
        <v>107.56999999999999</v>
      </c>
      <c r="I141" s="232"/>
      <c r="J141" s="233">
        <f>ROUND(I141*H141,2)</f>
        <v>0</v>
      </c>
      <c r="K141" s="229" t="s">
        <v>159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0.00084000000000000003</v>
      </c>
      <c r="R141" s="236">
        <f>Q141*H141</f>
        <v>0.090358800000000003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148</v>
      </c>
      <c r="AT141" s="238" t="s">
        <v>155</v>
      </c>
      <c r="AU141" s="238" t="s">
        <v>87</v>
      </c>
      <c r="AY141" s="18" t="s">
        <v>149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148</v>
      </c>
      <c r="BM141" s="238" t="s">
        <v>1243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348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87</v>
      </c>
    </row>
    <row r="143" s="13" customFormat="1">
      <c r="A143" s="13"/>
      <c r="B143" s="245"/>
      <c r="C143" s="246"/>
      <c r="D143" s="240" t="s">
        <v>163</v>
      </c>
      <c r="E143" s="247" t="s">
        <v>1</v>
      </c>
      <c r="F143" s="248" t="s">
        <v>1244</v>
      </c>
      <c r="G143" s="246"/>
      <c r="H143" s="247" t="s">
        <v>1</v>
      </c>
      <c r="I143" s="249"/>
      <c r="J143" s="246"/>
      <c r="K143" s="246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163</v>
      </c>
      <c r="AU143" s="254" t="s">
        <v>87</v>
      </c>
      <c r="AV143" s="13" t="s">
        <v>85</v>
      </c>
      <c r="AW143" s="13" t="s">
        <v>33</v>
      </c>
      <c r="AX143" s="13" t="s">
        <v>77</v>
      </c>
      <c r="AY143" s="254" t="s">
        <v>149</v>
      </c>
    </row>
    <row r="144" s="14" customFormat="1">
      <c r="A144" s="14"/>
      <c r="B144" s="255"/>
      <c r="C144" s="256"/>
      <c r="D144" s="240" t="s">
        <v>163</v>
      </c>
      <c r="E144" s="257" t="s">
        <v>1</v>
      </c>
      <c r="F144" s="258" t="s">
        <v>1245</v>
      </c>
      <c r="G144" s="256"/>
      <c r="H144" s="259">
        <v>107.56999999999999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5" t="s">
        <v>163</v>
      </c>
      <c r="AU144" s="265" t="s">
        <v>87</v>
      </c>
      <c r="AV144" s="14" t="s">
        <v>87</v>
      </c>
      <c r="AW144" s="14" t="s">
        <v>33</v>
      </c>
      <c r="AX144" s="14" t="s">
        <v>85</v>
      </c>
      <c r="AY144" s="265" t="s">
        <v>149</v>
      </c>
    </row>
    <row r="145" s="2" customFormat="1" ht="16.5" customHeight="1">
      <c r="A145" s="39"/>
      <c r="B145" s="40"/>
      <c r="C145" s="227" t="s">
        <v>152</v>
      </c>
      <c r="D145" s="227" t="s">
        <v>155</v>
      </c>
      <c r="E145" s="228" t="s">
        <v>350</v>
      </c>
      <c r="F145" s="229" t="s">
        <v>351</v>
      </c>
      <c r="G145" s="230" t="s">
        <v>274</v>
      </c>
      <c r="H145" s="231">
        <v>107.56999999999999</v>
      </c>
      <c r="I145" s="232"/>
      <c r="J145" s="233">
        <f>ROUND(I145*H145,2)</f>
        <v>0</v>
      </c>
      <c r="K145" s="229" t="s">
        <v>159</v>
      </c>
      <c r="L145" s="45"/>
      <c r="M145" s="234" t="s">
        <v>1</v>
      </c>
      <c r="N145" s="235" t="s">
        <v>42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148</v>
      </c>
      <c r="AT145" s="238" t="s">
        <v>155</v>
      </c>
      <c r="AU145" s="238" t="s">
        <v>87</v>
      </c>
      <c r="AY145" s="18" t="s">
        <v>149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148</v>
      </c>
      <c r="BM145" s="238" t="s">
        <v>1246</v>
      </c>
    </row>
    <row r="146" s="2" customFormat="1">
      <c r="A146" s="39"/>
      <c r="B146" s="40"/>
      <c r="C146" s="41"/>
      <c r="D146" s="240" t="s">
        <v>162</v>
      </c>
      <c r="E146" s="41"/>
      <c r="F146" s="241" t="s">
        <v>353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162</v>
      </c>
      <c r="AU146" s="18" t="s">
        <v>87</v>
      </c>
    </row>
    <row r="147" s="14" customFormat="1">
      <c r="A147" s="14"/>
      <c r="B147" s="255"/>
      <c r="C147" s="256"/>
      <c r="D147" s="240" t="s">
        <v>163</v>
      </c>
      <c r="E147" s="257" t="s">
        <v>1</v>
      </c>
      <c r="F147" s="258" t="s">
        <v>1247</v>
      </c>
      <c r="G147" s="256"/>
      <c r="H147" s="259">
        <v>107.56999999999999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163</v>
      </c>
      <c r="AU147" s="265" t="s">
        <v>87</v>
      </c>
      <c r="AV147" s="14" t="s">
        <v>87</v>
      </c>
      <c r="AW147" s="14" t="s">
        <v>33</v>
      </c>
      <c r="AX147" s="14" t="s">
        <v>85</v>
      </c>
      <c r="AY147" s="265" t="s">
        <v>149</v>
      </c>
    </row>
    <row r="148" s="2" customFormat="1" ht="21.75" customHeight="1">
      <c r="A148" s="39"/>
      <c r="B148" s="40"/>
      <c r="C148" s="227" t="s">
        <v>188</v>
      </c>
      <c r="D148" s="227" t="s">
        <v>155</v>
      </c>
      <c r="E148" s="228" t="s">
        <v>361</v>
      </c>
      <c r="F148" s="229" t="s">
        <v>362</v>
      </c>
      <c r="G148" s="230" t="s">
        <v>319</v>
      </c>
      <c r="H148" s="231">
        <v>16.100999999999999</v>
      </c>
      <c r="I148" s="232"/>
      <c r="J148" s="233">
        <f>ROUND(I148*H148,2)</f>
        <v>0</v>
      </c>
      <c r="K148" s="229" t="s">
        <v>159</v>
      </c>
      <c r="L148" s="45"/>
      <c r="M148" s="234" t="s">
        <v>1</v>
      </c>
      <c r="N148" s="235" t="s">
        <v>42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148</v>
      </c>
      <c r="AT148" s="238" t="s">
        <v>155</v>
      </c>
      <c r="AU148" s="238" t="s">
        <v>87</v>
      </c>
      <c r="AY148" s="18" t="s">
        <v>149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148</v>
      </c>
      <c r="BM148" s="238" t="s">
        <v>1248</v>
      </c>
    </row>
    <row r="149" s="2" customFormat="1">
      <c r="A149" s="39"/>
      <c r="B149" s="40"/>
      <c r="C149" s="41"/>
      <c r="D149" s="240" t="s">
        <v>162</v>
      </c>
      <c r="E149" s="41"/>
      <c r="F149" s="241" t="s">
        <v>364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162</v>
      </c>
      <c r="AU149" s="18" t="s">
        <v>87</v>
      </c>
    </row>
    <row r="150" s="13" customFormat="1">
      <c r="A150" s="13"/>
      <c r="B150" s="245"/>
      <c r="C150" s="246"/>
      <c r="D150" s="240" t="s">
        <v>163</v>
      </c>
      <c r="E150" s="247" t="s">
        <v>1</v>
      </c>
      <c r="F150" s="248" t="s">
        <v>366</v>
      </c>
      <c r="G150" s="246"/>
      <c r="H150" s="247" t="s">
        <v>1</v>
      </c>
      <c r="I150" s="249"/>
      <c r="J150" s="246"/>
      <c r="K150" s="246"/>
      <c r="L150" s="250"/>
      <c r="M150" s="251"/>
      <c r="N150" s="252"/>
      <c r="O150" s="252"/>
      <c r="P150" s="252"/>
      <c r="Q150" s="252"/>
      <c r="R150" s="252"/>
      <c r="S150" s="252"/>
      <c r="T150" s="25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163</v>
      </c>
      <c r="AU150" s="254" t="s">
        <v>87</v>
      </c>
      <c r="AV150" s="13" t="s">
        <v>85</v>
      </c>
      <c r="AW150" s="13" t="s">
        <v>33</v>
      </c>
      <c r="AX150" s="13" t="s">
        <v>77</v>
      </c>
      <c r="AY150" s="254" t="s">
        <v>149</v>
      </c>
    </row>
    <row r="151" s="14" customFormat="1">
      <c r="A151" s="14"/>
      <c r="B151" s="255"/>
      <c r="C151" s="256"/>
      <c r="D151" s="240" t="s">
        <v>163</v>
      </c>
      <c r="E151" s="257" t="s">
        <v>1</v>
      </c>
      <c r="F151" s="258" t="s">
        <v>1249</v>
      </c>
      <c r="G151" s="256"/>
      <c r="H151" s="259">
        <v>43.030000000000001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163</v>
      </c>
      <c r="AU151" s="265" t="s">
        <v>87</v>
      </c>
      <c r="AV151" s="14" t="s">
        <v>87</v>
      </c>
      <c r="AW151" s="14" t="s">
        <v>33</v>
      </c>
      <c r="AX151" s="14" t="s">
        <v>77</v>
      </c>
      <c r="AY151" s="265" t="s">
        <v>149</v>
      </c>
    </row>
    <row r="152" s="14" customFormat="1">
      <c r="A152" s="14"/>
      <c r="B152" s="255"/>
      <c r="C152" s="256"/>
      <c r="D152" s="240" t="s">
        <v>163</v>
      </c>
      <c r="E152" s="257" t="s">
        <v>1</v>
      </c>
      <c r="F152" s="258" t="s">
        <v>1250</v>
      </c>
      <c r="G152" s="256"/>
      <c r="H152" s="259">
        <v>-26.928999999999998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163</v>
      </c>
      <c r="AU152" s="265" t="s">
        <v>87</v>
      </c>
      <c r="AV152" s="14" t="s">
        <v>87</v>
      </c>
      <c r="AW152" s="14" t="s">
        <v>33</v>
      </c>
      <c r="AX152" s="14" t="s">
        <v>77</v>
      </c>
      <c r="AY152" s="265" t="s">
        <v>149</v>
      </c>
    </row>
    <row r="153" s="15" customFormat="1">
      <c r="A153" s="15"/>
      <c r="B153" s="269"/>
      <c r="C153" s="270"/>
      <c r="D153" s="240" t="s">
        <v>163</v>
      </c>
      <c r="E153" s="271" t="s">
        <v>1</v>
      </c>
      <c r="F153" s="272" t="s">
        <v>290</v>
      </c>
      <c r="G153" s="270"/>
      <c r="H153" s="273">
        <v>16.100999999999999</v>
      </c>
      <c r="I153" s="274"/>
      <c r="J153" s="270"/>
      <c r="K153" s="270"/>
      <c r="L153" s="275"/>
      <c r="M153" s="276"/>
      <c r="N153" s="277"/>
      <c r="O153" s="277"/>
      <c r="P153" s="277"/>
      <c r="Q153" s="277"/>
      <c r="R153" s="277"/>
      <c r="S153" s="277"/>
      <c r="T153" s="27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9" t="s">
        <v>163</v>
      </c>
      <c r="AU153" s="279" t="s">
        <v>87</v>
      </c>
      <c r="AV153" s="15" t="s">
        <v>148</v>
      </c>
      <c r="AW153" s="15" t="s">
        <v>33</v>
      </c>
      <c r="AX153" s="15" t="s">
        <v>85</v>
      </c>
      <c r="AY153" s="279" t="s">
        <v>149</v>
      </c>
    </row>
    <row r="154" s="2" customFormat="1" ht="24.15" customHeight="1">
      <c r="A154" s="39"/>
      <c r="B154" s="40"/>
      <c r="C154" s="227" t="s">
        <v>193</v>
      </c>
      <c r="D154" s="227" t="s">
        <v>155</v>
      </c>
      <c r="E154" s="228" t="s">
        <v>373</v>
      </c>
      <c r="F154" s="229" t="s">
        <v>374</v>
      </c>
      <c r="G154" s="230" t="s">
        <v>319</v>
      </c>
      <c r="H154" s="231">
        <v>161.00999999999999</v>
      </c>
      <c r="I154" s="232"/>
      <c r="J154" s="233">
        <f>ROUND(I154*H154,2)</f>
        <v>0</v>
      </c>
      <c r="K154" s="229" t="s">
        <v>159</v>
      </c>
      <c r="L154" s="45"/>
      <c r="M154" s="234" t="s">
        <v>1</v>
      </c>
      <c r="N154" s="235" t="s">
        <v>42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148</v>
      </c>
      <c r="AT154" s="238" t="s">
        <v>155</v>
      </c>
      <c r="AU154" s="238" t="s">
        <v>87</v>
      </c>
      <c r="AY154" s="18" t="s">
        <v>149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148</v>
      </c>
      <c r="BM154" s="238" t="s">
        <v>1251</v>
      </c>
    </row>
    <row r="155" s="2" customFormat="1">
      <c r="A155" s="39"/>
      <c r="B155" s="40"/>
      <c r="C155" s="41"/>
      <c r="D155" s="240" t="s">
        <v>162</v>
      </c>
      <c r="E155" s="41"/>
      <c r="F155" s="241" t="s">
        <v>376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162</v>
      </c>
      <c r="AU155" s="18" t="s">
        <v>87</v>
      </c>
    </row>
    <row r="156" s="13" customFormat="1">
      <c r="A156" s="13"/>
      <c r="B156" s="245"/>
      <c r="C156" s="246"/>
      <c r="D156" s="240" t="s">
        <v>163</v>
      </c>
      <c r="E156" s="247" t="s">
        <v>1</v>
      </c>
      <c r="F156" s="248" t="s">
        <v>366</v>
      </c>
      <c r="G156" s="246"/>
      <c r="H156" s="247" t="s">
        <v>1</v>
      </c>
      <c r="I156" s="249"/>
      <c r="J156" s="246"/>
      <c r="K156" s="246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163</v>
      </c>
      <c r="AU156" s="254" t="s">
        <v>87</v>
      </c>
      <c r="AV156" s="13" t="s">
        <v>85</v>
      </c>
      <c r="AW156" s="13" t="s">
        <v>33</v>
      </c>
      <c r="AX156" s="13" t="s">
        <v>77</v>
      </c>
      <c r="AY156" s="254" t="s">
        <v>149</v>
      </c>
    </row>
    <row r="157" s="14" customFormat="1">
      <c r="A157" s="14"/>
      <c r="B157" s="255"/>
      <c r="C157" s="256"/>
      <c r="D157" s="240" t="s">
        <v>163</v>
      </c>
      <c r="E157" s="257" t="s">
        <v>1</v>
      </c>
      <c r="F157" s="258" t="s">
        <v>1252</v>
      </c>
      <c r="G157" s="256"/>
      <c r="H157" s="259">
        <v>161.00999999999999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163</v>
      </c>
      <c r="AU157" s="265" t="s">
        <v>87</v>
      </c>
      <c r="AV157" s="14" t="s">
        <v>87</v>
      </c>
      <c r="AW157" s="14" t="s">
        <v>33</v>
      </c>
      <c r="AX157" s="14" t="s">
        <v>85</v>
      </c>
      <c r="AY157" s="265" t="s">
        <v>149</v>
      </c>
    </row>
    <row r="158" s="2" customFormat="1" ht="16.5" customHeight="1">
      <c r="A158" s="39"/>
      <c r="B158" s="40"/>
      <c r="C158" s="227" t="s">
        <v>197</v>
      </c>
      <c r="D158" s="227" t="s">
        <v>155</v>
      </c>
      <c r="E158" s="228" t="s">
        <v>379</v>
      </c>
      <c r="F158" s="229" t="s">
        <v>380</v>
      </c>
      <c r="G158" s="230" t="s">
        <v>381</v>
      </c>
      <c r="H158" s="231">
        <v>28.981999999999999</v>
      </c>
      <c r="I158" s="232"/>
      <c r="J158" s="233">
        <f>ROUND(I158*H158,2)</f>
        <v>0</v>
      </c>
      <c r="K158" s="229" t="s">
        <v>159</v>
      </c>
      <c r="L158" s="45"/>
      <c r="M158" s="234" t="s">
        <v>1</v>
      </c>
      <c r="N158" s="235" t="s">
        <v>42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148</v>
      </c>
      <c r="AT158" s="238" t="s">
        <v>155</v>
      </c>
      <c r="AU158" s="238" t="s">
        <v>87</v>
      </c>
      <c r="AY158" s="18" t="s">
        <v>149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148</v>
      </c>
      <c r="BM158" s="238" t="s">
        <v>1253</v>
      </c>
    </row>
    <row r="159" s="2" customFormat="1">
      <c r="A159" s="39"/>
      <c r="B159" s="40"/>
      <c r="C159" s="41"/>
      <c r="D159" s="240" t="s">
        <v>162</v>
      </c>
      <c r="E159" s="41"/>
      <c r="F159" s="241" t="s">
        <v>383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162</v>
      </c>
      <c r="AU159" s="18" t="s">
        <v>87</v>
      </c>
    </row>
    <row r="160" s="14" customFormat="1">
      <c r="A160" s="14"/>
      <c r="B160" s="255"/>
      <c r="C160" s="256"/>
      <c r="D160" s="240" t="s">
        <v>163</v>
      </c>
      <c r="E160" s="257" t="s">
        <v>1</v>
      </c>
      <c r="F160" s="258" t="s">
        <v>1254</v>
      </c>
      <c r="G160" s="256"/>
      <c r="H160" s="259">
        <v>28.981999999999999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163</v>
      </c>
      <c r="AU160" s="265" t="s">
        <v>87</v>
      </c>
      <c r="AV160" s="14" t="s">
        <v>87</v>
      </c>
      <c r="AW160" s="14" t="s">
        <v>33</v>
      </c>
      <c r="AX160" s="14" t="s">
        <v>85</v>
      </c>
      <c r="AY160" s="265" t="s">
        <v>149</v>
      </c>
    </row>
    <row r="161" s="2" customFormat="1" ht="16.5" customHeight="1">
      <c r="A161" s="39"/>
      <c r="B161" s="40"/>
      <c r="C161" s="227" t="s">
        <v>203</v>
      </c>
      <c r="D161" s="227" t="s">
        <v>155</v>
      </c>
      <c r="E161" s="228" t="s">
        <v>407</v>
      </c>
      <c r="F161" s="229" t="s">
        <v>408</v>
      </c>
      <c r="G161" s="230" t="s">
        <v>319</v>
      </c>
      <c r="H161" s="231">
        <v>26.928999999999998</v>
      </c>
      <c r="I161" s="232"/>
      <c r="J161" s="233">
        <f>ROUND(I161*H161,2)</f>
        <v>0</v>
      </c>
      <c r="K161" s="229" t="s">
        <v>159</v>
      </c>
      <c r="L161" s="45"/>
      <c r="M161" s="234" t="s">
        <v>1</v>
      </c>
      <c r="N161" s="235" t="s">
        <v>42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148</v>
      </c>
      <c r="AT161" s="238" t="s">
        <v>155</v>
      </c>
      <c r="AU161" s="238" t="s">
        <v>87</v>
      </c>
      <c r="AY161" s="18" t="s">
        <v>149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148</v>
      </c>
      <c r="BM161" s="238" t="s">
        <v>1255</v>
      </c>
    </row>
    <row r="162" s="2" customFormat="1">
      <c r="A162" s="39"/>
      <c r="B162" s="40"/>
      <c r="C162" s="41"/>
      <c r="D162" s="240" t="s">
        <v>162</v>
      </c>
      <c r="E162" s="41"/>
      <c r="F162" s="241" t="s">
        <v>410</v>
      </c>
      <c r="G162" s="41"/>
      <c r="H162" s="41"/>
      <c r="I162" s="242"/>
      <c r="J162" s="41"/>
      <c r="K162" s="41"/>
      <c r="L162" s="45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162</v>
      </c>
      <c r="AU162" s="18" t="s">
        <v>87</v>
      </c>
    </row>
    <row r="163" s="14" customFormat="1">
      <c r="A163" s="14"/>
      <c r="B163" s="255"/>
      <c r="C163" s="256"/>
      <c r="D163" s="240" t="s">
        <v>163</v>
      </c>
      <c r="E163" s="257" t="s">
        <v>1</v>
      </c>
      <c r="F163" s="258" t="s">
        <v>1256</v>
      </c>
      <c r="G163" s="256"/>
      <c r="H163" s="259">
        <v>43.030000000000001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163</v>
      </c>
      <c r="AU163" s="265" t="s">
        <v>87</v>
      </c>
      <c r="AV163" s="14" t="s">
        <v>87</v>
      </c>
      <c r="AW163" s="14" t="s">
        <v>33</v>
      </c>
      <c r="AX163" s="14" t="s">
        <v>77</v>
      </c>
      <c r="AY163" s="265" t="s">
        <v>149</v>
      </c>
    </row>
    <row r="164" s="14" customFormat="1">
      <c r="A164" s="14"/>
      <c r="B164" s="255"/>
      <c r="C164" s="256"/>
      <c r="D164" s="240" t="s">
        <v>163</v>
      </c>
      <c r="E164" s="257" t="s">
        <v>1</v>
      </c>
      <c r="F164" s="258" t="s">
        <v>1257</v>
      </c>
      <c r="G164" s="256"/>
      <c r="H164" s="259">
        <v>-9.1609999999999996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163</v>
      </c>
      <c r="AU164" s="265" t="s">
        <v>87</v>
      </c>
      <c r="AV164" s="14" t="s">
        <v>87</v>
      </c>
      <c r="AW164" s="14" t="s">
        <v>33</v>
      </c>
      <c r="AX164" s="14" t="s">
        <v>77</v>
      </c>
      <c r="AY164" s="265" t="s">
        <v>149</v>
      </c>
    </row>
    <row r="165" s="14" customFormat="1">
      <c r="A165" s="14"/>
      <c r="B165" s="255"/>
      <c r="C165" s="256"/>
      <c r="D165" s="240" t="s">
        <v>163</v>
      </c>
      <c r="E165" s="257" t="s">
        <v>1</v>
      </c>
      <c r="F165" s="258" t="s">
        <v>1258</v>
      </c>
      <c r="G165" s="256"/>
      <c r="H165" s="259">
        <v>-2.7759999999999998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5" t="s">
        <v>163</v>
      </c>
      <c r="AU165" s="265" t="s">
        <v>87</v>
      </c>
      <c r="AV165" s="14" t="s">
        <v>87</v>
      </c>
      <c r="AW165" s="14" t="s">
        <v>33</v>
      </c>
      <c r="AX165" s="14" t="s">
        <v>77</v>
      </c>
      <c r="AY165" s="265" t="s">
        <v>149</v>
      </c>
    </row>
    <row r="166" s="14" customFormat="1">
      <c r="A166" s="14"/>
      <c r="B166" s="255"/>
      <c r="C166" s="256"/>
      <c r="D166" s="240" t="s">
        <v>163</v>
      </c>
      <c r="E166" s="257" t="s">
        <v>1</v>
      </c>
      <c r="F166" s="258" t="s">
        <v>1259</v>
      </c>
      <c r="G166" s="256"/>
      <c r="H166" s="259">
        <v>-4.1639999999999997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163</v>
      </c>
      <c r="AU166" s="265" t="s">
        <v>87</v>
      </c>
      <c r="AV166" s="14" t="s">
        <v>87</v>
      </c>
      <c r="AW166" s="14" t="s">
        <v>33</v>
      </c>
      <c r="AX166" s="14" t="s">
        <v>77</v>
      </c>
      <c r="AY166" s="265" t="s">
        <v>149</v>
      </c>
    </row>
    <row r="167" s="13" customFormat="1">
      <c r="A167" s="13"/>
      <c r="B167" s="245"/>
      <c r="C167" s="246"/>
      <c r="D167" s="240" t="s">
        <v>163</v>
      </c>
      <c r="E167" s="247" t="s">
        <v>1</v>
      </c>
      <c r="F167" s="248" t="s">
        <v>874</v>
      </c>
      <c r="G167" s="246"/>
      <c r="H167" s="247" t="s">
        <v>1</v>
      </c>
      <c r="I167" s="249"/>
      <c r="J167" s="246"/>
      <c r="K167" s="246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163</v>
      </c>
      <c r="AU167" s="254" t="s">
        <v>87</v>
      </c>
      <c r="AV167" s="13" t="s">
        <v>85</v>
      </c>
      <c r="AW167" s="13" t="s">
        <v>33</v>
      </c>
      <c r="AX167" s="13" t="s">
        <v>77</v>
      </c>
      <c r="AY167" s="254" t="s">
        <v>149</v>
      </c>
    </row>
    <row r="168" s="15" customFormat="1">
      <c r="A168" s="15"/>
      <c r="B168" s="269"/>
      <c r="C168" s="270"/>
      <c r="D168" s="240" t="s">
        <v>163</v>
      </c>
      <c r="E168" s="271" t="s">
        <v>1</v>
      </c>
      <c r="F168" s="272" t="s">
        <v>290</v>
      </c>
      <c r="G168" s="270"/>
      <c r="H168" s="273">
        <v>26.928999999999998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163</v>
      </c>
      <c r="AU168" s="279" t="s">
        <v>87</v>
      </c>
      <c r="AV168" s="15" t="s">
        <v>148</v>
      </c>
      <c r="AW168" s="15" t="s">
        <v>33</v>
      </c>
      <c r="AX168" s="15" t="s">
        <v>85</v>
      </c>
      <c r="AY168" s="279" t="s">
        <v>149</v>
      </c>
    </row>
    <row r="169" s="2" customFormat="1" ht="21.75" customHeight="1">
      <c r="A169" s="39"/>
      <c r="B169" s="40"/>
      <c r="C169" s="227" t="s">
        <v>209</v>
      </c>
      <c r="D169" s="227" t="s">
        <v>155</v>
      </c>
      <c r="E169" s="228" t="s">
        <v>1260</v>
      </c>
      <c r="F169" s="229" t="s">
        <v>1261</v>
      </c>
      <c r="G169" s="230" t="s">
        <v>319</v>
      </c>
      <c r="H169" s="231">
        <v>9.1609999999999996</v>
      </c>
      <c r="I169" s="232"/>
      <c r="J169" s="233">
        <f>ROUND(I169*H169,2)</f>
        <v>0</v>
      </c>
      <c r="K169" s="229" t="s">
        <v>159</v>
      </c>
      <c r="L169" s="45"/>
      <c r="M169" s="234" t="s">
        <v>1</v>
      </c>
      <c r="N169" s="235" t="s">
        <v>42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148</v>
      </c>
      <c r="AT169" s="238" t="s">
        <v>155</v>
      </c>
      <c r="AU169" s="238" t="s">
        <v>87</v>
      </c>
      <c r="AY169" s="18" t="s">
        <v>149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148</v>
      </c>
      <c r="BM169" s="238" t="s">
        <v>1262</v>
      </c>
    </row>
    <row r="170" s="2" customFormat="1">
      <c r="A170" s="39"/>
      <c r="B170" s="40"/>
      <c r="C170" s="41"/>
      <c r="D170" s="240" t="s">
        <v>162</v>
      </c>
      <c r="E170" s="41"/>
      <c r="F170" s="241" t="s">
        <v>1263</v>
      </c>
      <c r="G170" s="41"/>
      <c r="H170" s="41"/>
      <c r="I170" s="242"/>
      <c r="J170" s="41"/>
      <c r="K170" s="41"/>
      <c r="L170" s="45"/>
      <c r="M170" s="243"/>
      <c r="N170" s="244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162</v>
      </c>
      <c r="AU170" s="18" t="s">
        <v>87</v>
      </c>
    </row>
    <row r="171" s="13" customFormat="1">
      <c r="A171" s="13"/>
      <c r="B171" s="245"/>
      <c r="C171" s="246"/>
      <c r="D171" s="240" t="s">
        <v>163</v>
      </c>
      <c r="E171" s="247" t="s">
        <v>1</v>
      </c>
      <c r="F171" s="248" t="s">
        <v>1264</v>
      </c>
      <c r="G171" s="246"/>
      <c r="H171" s="247" t="s">
        <v>1</v>
      </c>
      <c r="I171" s="249"/>
      <c r="J171" s="246"/>
      <c r="K171" s="246"/>
      <c r="L171" s="250"/>
      <c r="M171" s="251"/>
      <c r="N171" s="252"/>
      <c r="O171" s="252"/>
      <c r="P171" s="252"/>
      <c r="Q171" s="252"/>
      <c r="R171" s="252"/>
      <c r="S171" s="252"/>
      <c r="T171" s="25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4" t="s">
        <v>163</v>
      </c>
      <c r="AU171" s="254" t="s">
        <v>87</v>
      </c>
      <c r="AV171" s="13" t="s">
        <v>85</v>
      </c>
      <c r="AW171" s="13" t="s">
        <v>33</v>
      </c>
      <c r="AX171" s="13" t="s">
        <v>77</v>
      </c>
      <c r="AY171" s="254" t="s">
        <v>149</v>
      </c>
    </row>
    <row r="172" s="14" customFormat="1">
      <c r="A172" s="14"/>
      <c r="B172" s="255"/>
      <c r="C172" s="256"/>
      <c r="D172" s="240" t="s">
        <v>163</v>
      </c>
      <c r="E172" s="257" t="s">
        <v>1</v>
      </c>
      <c r="F172" s="258" t="s">
        <v>1265</v>
      </c>
      <c r="G172" s="256"/>
      <c r="H172" s="259">
        <v>9.1609999999999996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163</v>
      </c>
      <c r="AU172" s="265" t="s">
        <v>87</v>
      </c>
      <c r="AV172" s="14" t="s">
        <v>87</v>
      </c>
      <c r="AW172" s="14" t="s">
        <v>33</v>
      </c>
      <c r="AX172" s="14" t="s">
        <v>85</v>
      </c>
      <c r="AY172" s="265" t="s">
        <v>149</v>
      </c>
    </row>
    <row r="173" s="2" customFormat="1" ht="16.5" customHeight="1">
      <c r="A173" s="39"/>
      <c r="B173" s="40"/>
      <c r="C173" s="280" t="s">
        <v>214</v>
      </c>
      <c r="D173" s="280" t="s">
        <v>398</v>
      </c>
      <c r="E173" s="281" t="s">
        <v>428</v>
      </c>
      <c r="F173" s="282" t="s">
        <v>429</v>
      </c>
      <c r="G173" s="283" t="s">
        <v>381</v>
      </c>
      <c r="H173" s="284">
        <v>18.321999999999999</v>
      </c>
      <c r="I173" s="285"/>
      <c r="J173" s="286">
        <f>ROUND(I173*H173,2)</f>
        <v>0</v>
      </c>
      <c r="K173" s="282" t="s">
        <v>159</v>
      </c>
      <c r="L173" s="287"/>
      <c r="M173" s="288" t="s">
        <v>1</v>
      </c>
      <c r="N173" s="289" t="s">
        <v>42</v>
      </c>
      <c r="O173" s="92"/>
      <c r="P173" s="236">
        <f>O173*H173</f>
        <v>0</v>
      </c>
      <c r="Q173" s="236">
        <v>1</v>
      </c>
      <c r="R173" s="236">
        <f>Q173*H173</f>
        <v>18.321999999999999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197</v>
      </c>
      <c r="AT173" s="238" t="s">
        <v>398</v>
      </c>
      <c r="AU173" s="238" t="s">
        <v>87</v>
      </c>
      <c r="AY173" s="18" t="s">
        <v>149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85</v>
      </c>
      <c r="BK173" s="239">
        <f>ROUND(I173*H173,2)</f>
        <v>0</v>
      </c>
      <c r="BL173" s="18" t="s">
        <v>148</v>
      </c>
      <c r="BM173" s="238" t="s">
        <v>1266</v>
      </c>
    </row>
    <row r="174" s="2" customFormat="1">
      <c r="A174" s="39"/>
      <c r="B174" s="40"/>
      <c r="C174" s="41"/>
      <c r="D174" s="240" t="s">
        <v>162</v>
      </c>
      <c r="E174" s="41"/>
      <c r="F174" s="241" t="s">
        <v>429</v>
      </c>
      <c r="G174" s="41"/>
      <c r="H174" s="41"/>
      <c r="I174" s="242"/>
      <c r="J174" s="41"/>
      <c r="K174" s="41"/>
      <c r="L174" s="45"/>
      <c r="M174" s="243"/>
      <c r="N174" s="244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162</v>
      </c>
      <c r="AU174" s="18" t="s">
        <v>87</v>
      </c>
    </row>
    <row r="175" s="14" customFormat="1">
      <c r="A175" s="14"/>
      <c r="B175" s="255"/>
      <c r="C175" s="256"/>
      <c r="D175" s="240" t="s">
        <v>163</v>
      </c>
      <c r="E175" s="257" t="s">
        <v>1</v>
      </c>
      <c r="F175" s="258" t="s">
        <v>1267</v>
      </c>
      <c r="G175" s="256"/>
      <c r="H175" s="259">
        <v>18.321999999999999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163</v>
      </c>
      <c r="AU175" s="265" t="s">
        <v>87</v>
      </c>
      <c r="AV175" s="14" t="s">
        <v>87</v>
      </c>
      <c r="AW175" s="14" t="s">
        <v>33</v>
      </c>
      <c r="AX175" s="14" t="s">
        <v>85</v>
      </c>
      <c r="AY175" s="265" t="s">
        <v>149</v>
      </c>
    </row>
    <row r="176" s="12" customFormat="1" ht="22.8" customHeight="1">
      <c r="A176" s="12"/>
      <c r="B176" s="211"/>
      <c r="C176" s="212"/>
      <c r="D176" s="213" t="s">
        <v>76</v>
      </c>
      <c r="E176" s="225" t="s">
        <v>148</v>
      </c>
      <c r="F176" s="225" t="s">
        <v>518</v>
      </c>
      <c r="G176" s="212"/>
      <c r="H176" s="212"/>
      <c r="I176" s="215"/>
      <c r="J176" s="226">
        <f>BK176</f>
        <v>0</v>
      </c>
      <c r="K176" s="212"/>
      <c r="L176" s="217"/>
      <c r="M176" s="218"/>
      <c r="N176" s="219"/>
      <c r="O176" s="219"/>
      <c r="P176" s="220">
        <f>SUM(P177:P185)</f>
        <v>0</v>
      </c>
      <c r="Q176" s="219"/>
      <c r="R176" s="220">
        <f>SUM(R177:R185)</f>
        <v>0</v>
      </c>
      <c r="S176" s="219"/>
      <c r="T176" s="221">
        <f>SUM(T177:T185)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2" t="s">
        <v>85</v>
      </c>
      <c r="AT176" s="223" t="s">
        <v>76</v>
      </c>
      <c r="AU176" s="223" t="s">
        <v>85</v>
      </c>
      <c r="AY176" s="222" t="s">
        <v>149</v>
      </c>
      <c r="BK176" s="224">
        <f>SUM(BK177:BK185)</f>
        <v>0</v>
      </c>
    </row>
    <row r="177" s="2" customFormat="1" ht="16.5" customHeight="1">
      <c r="A177" s="39"/>
      <c r="B177" s="40"/>
      <c r="C177" s="227" t="s">
        <v>222</v>
      </c>
      <c r="D177" s="227" t="s">
        <v>155</v>
      </c>
      <c r="E177" s="228" t="s">
        <v>887</v>
      </c>
      <c r="F177" s="229" t="s">
        <v>888</v>
      </c>
      <c r="G177" s="230" t="s">
        <v>319</v>
      </c>
      <c r="H177" s="231">
        <v>4.1639999999999997</v>
      </c>
      <c r="I177" s="232"/>
      <c r="J177" s="233">
        <f>ROUND(I177*H177,2)</f>
        <v>0</v>
      </c>
      <c r="K177" s="229" t="s">
        <v>159</v>
      </c>
      <c r="L177" s="45"/>
      <c r="M177" s="234" t="s">
        <v>1</v>
      </c>
      <c r="N177" s="235" t="s">
        <v>42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148</v>
      </c>
      <c r="AT177" s="238" t="s">
        <v>155</v>
      </c>
      <c r="AU177" s="238" t="s">
        <v>87</v>
      </c>
      <c r="AY177" s="18" t="s">
        <v>149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148</v>
      </c>
      <c r="BM177" s="238" t="s">
        <v>1268</v>
      </c>
    </row>
    <row r="178" s="2" customFormat="1">
      <c r="A178" s="39"/>
      <c r="B178" s="40"/>
      <c r="C178" s="41"/>
      <c r="D178" s="240" t="s">
        <v>162</v>
      </c>
      <c r="E178" s="41"/>
      <c r="F178" s="241" t="s">
        <v>890</v>
      </c>
      <c r="G178" s="41"/>
      <c r="H178" s="41"/>
      <c r="I178" s="242"/>
      <c r="J178" s="41"/>
      <c r="K178" s="41"/>
      <c r="L178" s="45"/>
      <c r="M178" s="243"/>
      <c r="N178" s="244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162</v>
      </c>
      <c r="AU178" s="18" t="s">
        <v>87</v>
      </c>
    </row>
    <row r="179" s="13" customFormat="1">
      <c r="A179" s="13"/>
      <c r="B179" s="245"/>
      <c r="C179" s="246"/>
      <c r="D179" s="240" t="s">
        <v>163</v>
      </c>
      <c r="E179" s="247" t="s">
        <v>1</v>
      </c>
      <c r="F179" s="248" t="s">
        <v>891</v>
      </c>
      <c r="G179" s="246"/>
      <c r="H179" s="247" t="s">
        <v>1</v>
      </c>
      <c r="I179" s="249"/>
      <c r="J179" s="246"/>
      <c r="K179" s="246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163</v>
      </c>
      <c r="AU179" s="254" t="s">
        <v>87</v>
      </c>
      <c r="AV179" s="13" t="s">
        <v>85</v>
      </c>
      <c r="AW179" s="13" t="s">
        <v>33</v>
      </c>
      <c r="AX179" s="13" t="s">
        <v>77</v>
      </c>
      <c r="AY179" s="254" t="s">
        <v>149</v>
      </c>
    </row>
    <row r="180" s="13" customFormat="1">
      <c r="A180" s="13"/>
      <c r="B180" s="245"/>
      <c r="C180" s="246"/>
      <c r="D180" s="240" t="s">
        <v>163</v>
      </c>
      <c r="E180" s="247" t="s">
        <v>1</v>
      </c>
      <c r="F180" s="248" t="s">
        <v>892</v>
      </c>
      <c r="G180" s="246"/>
      <c r="H180" s="247" t="s">
        <v>1</v>
      </c>
      <c r="I180" s="249"/>
      <c r="J180" s="246"/>
      <c r="K180" s="246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163</v>
      </c>
      <c r="AU180" s="254" t="s">
        <v>87</v>
      </c>
      <c r="AV180" s="13" t="s">
        <v>85</v>
      </c>
      <c r="AW180" s="13" t="s">
        <v>33</v>
      </c>
      <c r="AX180" s="13" t="s">
        <v>77</v>
      </c>
      <c r="AY180" s="254" t="s">
        <v>149</v>
      </c>
    </row>
    <row r="181" s="14" customFormat="1">
      <c r="A181" s="14"/>
      <c r="B181" s="255"/>
      <c r="C181" s="256"/>
      <c r="D181" s="240" t="s">
        <v>163</v>
      </c>
      <c r="E181" s="257" t="s">
        <v>1</v>
      </c>
      <c r="F181" s="258" t="s">
        <v>1269</v>
      </c>
      <c r="G181" s="256"/>
      <c r="H181" s="259">
        <v>4.1639999999999997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5" t="s">
        <v>163</v>
      </c>
      <c r="AU181" s="265" t="s">
        <v>87</v>
      </c>
      <c r="AV181" s="14" t="s">
        <v>87</v>
      </c>
      <c r="AW181" s="14" t="s">
        <v>33</v>
      </c>
      <c r="AX181" s="14" t="s">
        <v>85</v>
      </c>
      <c r="AY181" s="265" t="s">
        <v>149</v>
      </c>
    </row>
    <row r="182" s="2" customFormat="1" ht="16.5" customHeight="1">
      <c r="A182" s="39"/>
      <c r="B182" s="40"/>
      <c r="C182" s="227" t="s">
        <v>229</v>
      </c>
      <c r="D182" s="227" t="s">
        <v>155</v>
      </c>
      <c r="E182" s="228" t="s">
        <v>520</v>
      </c>
      <c r="F182" s="229" t="s">
        <v>521</v>
      </c>
      <c r="G182" s="230" t="s">
        <v>319</v>
      </c>
      <c r="H182" s="231">
        <v>2.7759999999999998</v>
      </c>
      <c r="I182" s="232"/>
      <c r="J182" s="233">
        <f>ROUND(I182*H182,2)</f>
        <v>0</v>
      </c>
      <c r="K182" s="229" t="s">
        <v>159</v>
      </c>
      <c r="L182" s="45"/>
      <c r="M182" s="234" t="s">
        <v>1</v>
      </c>
      <c r="N182" s="235" t="s">
        <v>42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148</v>
      </c>
      <c r="AT182" s="238" t="s">
        <v>155</v>
      </c>
      <c r="AU182" s="238" t="s">
        <v>87</v>
      </c>
      <c r="AY182" s="18" t="s">
        <v>149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85</v>
      </c>
      <c r="BK182" s="239">
        <f>ROUND(I182*H182,2)</f>
        <v>0</v>
      </c>
      <c r="BL182" s="18" t="s">
        <v>148</v>
      </c>
      <c r="BM182" s="238" t="s">
        <v>1270</v>
      </c>
    </row>
    <row r="183" s="2" customFormat="1">
      <c r="A183" s="39"/>
      <c r="B183" s="40"/>
      <c r="C183" s="41"/>
      <c r="D183" s="240" t="s">
        <v>162</v>
      </c>
      <c r="E183" s="41"/>
      <c r="F183" s="241" t="s">
        <v>523</v>
      </c>
      <c r="G183" s="41"/>
      <c r="H183" s="41"/>
      <c r="I183" s="242"/>
      <c r="J183" s="41"/>
      <c r="K183" s="41"/>
      <c r="L183" s="45"/>
      <c r="M183" s="243"/>
      <c r="N183" s="244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162</v>
      </c>
      <c r="AU183" s="18" t="s">
        <v>87</v>
      </c>
    </row>
    <row r="184" s="13" customFormat="1">
      <c r="A184" s="13"/>
      <c r="B184" s="245"/>
      <c r="C184" s="246"/>
      <c r="D184" s="240" t="s">
        <v>163</v>
      </c>
      <c r="E184" s="247" t="s">
        <v>1</v>
      </c>
      <c r="F184" s="248" t="s">
        <v>1271</v>
      </c>
      <c r="G184" s="246"/>
      <c r="H184" s="247" t="s">
        <v>1</v>
      </c>
      <c r="I184" s="249"/>
      <c r="J184" s="246"/>
      <c r="K184" s="246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163</v>
      </c>
      <c r="AU184" s="254" t="s">
        <v>87</v>
      </c>
      <c r="AV184" s="13" t="s">
        <v>85</v>
      </c>
      <c r="AW184" s="13" t="s">
        <v>33</v>
      </c>
      <c r="AX184" s="13" t="s">
        <v>77</v>
      </c>
      <c r="AY184" s="254" t="s">
        <v>149</v>
      </c>
    </row>
    <row r="185" s="14" customFormat="1">
      <c r="A185" s="14"/>
      <c r="B185" s="255"/>
      <c r="C185" s="256"/>
      <c r="D185" s="240" t="s">
        <v>163</v>
      </c>
      <c r="E185" s="257" t="s">
        <v>1</v>
      </c>
      <c r="F185" s="258" t="s">
        <v>1272</v>
      </c>
      <c r="G185" s="256"/>
      <c r="H185" s="259">
        <v>2.7759999999999998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163</v>
      </c>
      <c r="AU185" s="265" t="s">
        <v>87</v>
      </c>
      <c r="AV185" s="14" t="s">
        <v>87</v>
      </c>
      <c r="AW185" s="14" t="s">
        <v>33</v>
      </c>
      <c r="AX185" s="14" t="s">
        <v>85</v>
      </c>
      <c r="AY185" s="265" t="s">
        <v>149</v>
      </c>
    </row>
    <row r="186" s="12" customFormat="1" ht="22.8" customHeight="1">
      <c r="A186" s="12"/>
      <c r="B186" s="211"/>
      <c r="C186" s="212"/>
      <c r="D186" s="213" t="s">
        <v>76</v>
      </c>
      <c r="E186" s="225" t="s">
        <v>197</v>
      </c>
      <c r="F186" s="225" t="s">
        <v>602</v>
      </c>
      <c r="G186" s="212"/>
      <c r="H186" s="212"/>
      <c r="I186" s="215"/>
      <c r="J186" s="226">
        <f>BK186</f>
        <v>0</v>
      </c>
      <c r="K186" s="212"/>
      <c r="L186" s="217"/>
      <c r="M186" s="218"/>
      <c r="N186" s="219"/>
      <c r="O186" s="219"/>
      <c r="P186" s="220">
        <f>SUM(P187:P232)</f>
        <v>0</v>
      </c>
      <c r="Q186" s="219"/>
      <c r="R186" s="220">
        <f>SUM(R187:R232)</f>
        <v>0.42185067000000004</v>
      </c>
      <c r="S186" s="219"/>
      <c r="T186" s="221">
        <f>SUM(T187:T232)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2" t="s">
        <v>85</v>
      </c>
      <c r="AT186" s="223" t="s">
        <v>76</v>
      </c>
      <c r="AU186" s="223" t="s">
        <v>85</v>
      </c>
      <c r="AY186" s="222" t="s">
        <v>149</v>
      </c>
      <c r="BK186" s="224">
        <f>SUM(BK187:BK232)</f>
        <v>0</v>
      </c>
    </row>
    <row r="187" s="2" customFormat="1" ht="16.5" customHeight="1">
      <c r="A187" s="39"/>
      <c r="B187" s="40"/>
      <c r="C187" s="227" t="s">
        <v>236</v>
      </c>
      <c r="D187" s="227" t="s">
        <v>155</v>
      </c>
      <c r="E187" s="228" t="s">
        <v>1273</v>
      </c>
      <c r="F187" s="229" t="s">
        <v>1274</v>
      </c>
      <c r="G187" s="230" t="s">
        <v>303</v>
      </c>
      <c r="H187" s="231">
        <v>34.700000000000003</v>
      </c>
      <c r="I187" s="232"/>
      <c r="J187" s="233">
        <f>ROUND(I187*H187,2)</f>
        <v>0</v>
      </c>
      <c r="K187" s="229" t="s">
        <v>159</v>
      </c>
      <c r="L187" s="45"/>
      <c r="M187" s="234" t="s">
        <v>1</v>
      </c>
      <c r="N187" s="235" t="s">
        <v>42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148</v>
      </c>
      <c r="AT187" s="238" t="s">
        <v>155</v>
      </c>
      <c r="AU187" s="238" t="s">
        <v>87</v>
      </c>
      <c r="AY187" s="18" t="s">
        <v>149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148</v>
      </c>
      <c r="BM187" s="238" t="s">
        <v>1275</v>
      </c>
    </row>
    <row r="188" s="2" customFormat="1">
      <c r="A188" s="39"/>
      <c r="B188" s="40"/>
      <c r="C188" s="41"/>
      <c r="D188" s="240" t="s">
        <v>162</v>
      </c>
      <c r="E188" s="41"/>
      <c r="F188" s="241" t="s">
        <v>1276</v>
      </c>
      <c r="G188" s="41"/>
      <c r="H188" s="41"/>
      <c r="I188" s="242"/>
      <c r="J188" s="41"/>
      <c r="K188" s="41"/>
      <c r="L188" s="45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162</v>
      </c>
      <c r="AU188" s="18" t="s">
        <v>87</v>
      </c>
    </row>
    <row r="189" s="14" customFormat="1">
      <c r="A189" s="14"/>
      <c r="B189" s="255"/>
      <c r="C189" s="256"/>
      <c r="D189" s="240" t="s">
        <v>163</v>
      </c>
      <c r="E189" s="257" t="s">
        <v>1</v>
      </c>
      <c r="F189" s="258" t="s">
        <v>1277</v>
      </c>
      <c r="G189" s="256"/>
      <c r="H189" s="259">
        <v>34.700000000000003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163</v>
      </c>
      <c r="AU189" s="265" t="s">
        <v>87</v>
      </c>
      <c r="AV189" s="14" t="s">
        <v>87</v>
      </c>
      <c r="AW189" s="14" t="s">
        <v>33</v>
      </c>
      <c r="AX189" s="14" t="s">
        <v>85</v>
      </c>
      <c r="AY189" s="265" t="s">
        <v>149</v>
      </c>
    </row>
    <row r="190" s="2" customFormat="1" ht="16.5" customHeight="1">
      <c r="A190" s="39"/>
      <c r="B190" s="40"/>
      <c r="C190" s="280" t="s">
        <v>8</v>
      </c>
      <c r="D190" s="280" t="s">
        <v>398</v>
      </c>
      <c r="E190" s="281" t="s">
        <v>1278</v>
      </c>
      <c r="F190" s="282" t="s">
        <v>1279</v>
      </c>
      <c r="G190" s="283" t="s">
        <v>303</v>
      </c>
      <c r="H190" s="284">
        <v>35.220999999999997</v>
      </c>
      <c r="I190" s="285"/>
      <c r="J190" s="286">
        <f>ROUND(I190*H190,2)</f>
        <v>0</v>
      </c>
      <c r="K190" s="282" t="s">
        <v>159</v>
      </c>
      <c r="L190" s="287"/>
      <c r="M190" s="288" t="s">
        <v>1</v>
      </c>
      <c r="N190" s="289" t="s">
        <v>42</v>
      </c>
      <c r="O190" s="92"/>
      <c r="P190" s="236">
        <f>O190*H190</f>
        <v>0</v>
      </c>
      <c r="Q190" s="236">
        <v>0.00027</v>
      </c>
      <c r="R190" s="236">
        <f>Q190*H190</f>
        <v>0.0095096699999999996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197</v>
      </c>
      <c r="AT190" s="238" t="s">
        <v>398</v>
      </c>
      <c r="AU190" s="238" t="s">
        <v>87</v>
      </c>
      <c r="AY190" s="18" t="s">
        <v>149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148</v>
      </c>
      <c r="BM190" s="238" t="s">
        <v>1280</v>
      </c>
    </row>
    <row r="191" s="2" customFormat="1">
      <c r="A191" s="39"/>
      <c r="B191" s="40"/>
      <c r="C191" s="41"/>
      <c r="D191" s="240" t="s">
        <v>162</v>
      </c>
      <c r="E191" s="41"/>
      <c r="F191" s="241" t="s">
        <v>1279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162</v>
      </c>
      <c r="AU191" s="18" t="s">
        <v>87</v>
      </c>
    </row>
    <row r="192" s="14" customFormat="1">
      <c r="A192" s="14"/>
      <c r="B192" s="255"/>
      <c r="C192" s="256"/>
      <c r="D192" s="240" t="s">
        <v>163</v>
      </c>
      <c r="E192" s="257" t="s">
        <v>1</v>
      </c>
      <c r="F192" s="258" t="s">
        <v>1281</v>
      </c>
      <c r="G192" s="256"/>
      <c r="H192" s="259">
        <v>34.700000000000003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5" t="s">
        <v>163</v>
      </c>
      <c r="AU192" s="265" t="s">
        <v>87</v>
      </c>
      <c r="AV192" s="14" t="s">
        <v>87</v>
      </c>
      <c r="AW192" s="14" t="s">
        <v>33</v>
      </c>
      <c r="AX192" s="14" t="s">
        <v>85</v>
      </c>
      <c r="AY192" s="265" t="s">
        <v>149</v>
      </c>
    </row>
    <row r="193" s="14" customFormat="1">
      <c r="A193" s="14"/>
      <c r="B193" s="255"/>
      <c r="C193" s="256"/>
      <c r="D193" s="240" t="s">
        <v>163</v>
      </c>
      <c r="E193" s="256"/>
      <c r="F193" s="258" t="s">
        <v>1282</v>
      </c>
      <c r="G193" s="256"/>
      <c r="H193" s="259">
        <v>35.220999999999997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5" t="s">
        <v>163</v>
      </c>
      <c r="AU193" s="265" t="s">
        <v>87</v>
      </c>
      <c r="AV193" s="14" t="s">
        <v>87</v>
      </c>
      <c r="AW193" s="14" t="s">
        <v>4</v>
      </c>
      <c r="AX193" s="14" t="s">
        <v>85</v>
      </c>
      <c r="AY193" s="265" t="s">
        <v>149</v>
      </c>
    </row>
    <row r="194" s="2" customFormat="1" ht="16.5" customHeight="1">
      <c r="A194" s="39"/>
      <c r="B194" s="40"/>
      <c r="C194" s="227" t="s">
        <v>248</v>
      </c>
      <c r="D194" s="227" t="s">
        <v>155</v>
      </c>
      <c r="E194" s="228" t="s">
        <v>1283</v>
      </c>
      <c r="F194" s="229" t="s">
        <v>1284</v>
      </c>
      <c r="G194" s="230" t="s">
        <v>485</v>
      </c>
      <c r="H194" s="231">
        <v>7</v>
      </c>
      <c r="I194" s="232"/>
      <c r="J194" s="233">
        <f>ROUND(I194*H194,2)</f>
        <v>0</v>
      </c>
      <c r="K194" s="229" t="s">
        <v>159</v>
      </c>
      <c r="L194" s="45"/>
      <c r="M194" s="234" t="s">
        <v>1</v>
      </c>
      <c r="N194" s="235" t="s">
        <v>42</v>
      </c>
      <c r="O194" s="92"/>
      <c r="P194" s="236">
        <f>O194*H194</f>
        <v>0</v>
      </c>
      <c r="Q194" s="236">
        <v>0.00038000000000000002</v>
      </c>
      <c r="R194" s="236">
        <f>Q194*H194</f>
        <v>0.00266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148</v>
      </c>
      <c r="AT194" s="238" t="s">
        <v>155</v>
      </c>
      <c r="AU194" s="238" t="s">
        <v>87</v>
      </c>
      <c r="AY194" s="18" t="s">
        <v>149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148</v>
      </c>
      <c r="BM194" s="238" t="s">
        <v>1285</v>
      </c>
    </row>
    <row r="195" s="2" customFormat="1">
      <c r="A195" s="39"/>
      <c r="B195" s="40"/>
      <c r="C195" s="41"/>
      <c r="D195" s="240" t="s">
        <v>162</v>
      </c>
      <c r="E195" s="41"/>
      <c r="F195" s="241" t="s">
        <v>1286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162</v>
      </c>
      <c r="AU195" s="18" t="s">
        <v>87</v>
      </c>
    </row>
    <row r="196" s="13" customFormat="1">
      <c r="A196" s="13"/>
      <c r="B196" s="245"/>
      <c r="C196" s="246"/>
      <c r="D196" s="240" t="s">
        <v>163</v>
      </c>
      <c r="E196" s="247" t="s">
        <v>1</v>
      </c>
      <c r="F196" s="248" t="s">
        <v>1287</v>
      </c>
      <c r="G196" s="246"/>
      <c r="H196" s="247" t="s">
        <v>1</v>
      </c>
      <c r="I196" s="249"/>
      <c r="J196" s="246"/>
      <c r="K196" s="246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163</v>
      </c>
      <c r="AU196" s="254" t="s">
        <v>87</v>
      </c>
      <c r="AV196" s="13" t="s">
        <v>85</v>
      </c>
      <c r="AW196" s="13" t="s">
        <v>33</v>
      </c>
      <c r="AX196" s="13" t="s">
        <v>77</v>
      </c>
      <c r="AY196" s="254" t="s">
        <v>149</v>
      </c>
    </row>
    <row r="197" s="13" customFormat="1">
      <c r="A197" s="13"/>
      <c r="B197" s="245"/>
      <c r="C197" s="246"/>
      <c r="D197" s="240" t="s">
        <v>163</v>
      </c>
      <c r="E197" s="247" t="s">
        <v>1</v>
      </c>
      <c r="F197" s="248" t="s">
        <v>1288</v>
      </c>
      <c r="G197" s="246"/>
      <c r="H197" s="247" t="s">
        <v>1</v>
      </c>
      <c r="I197" s="249"/>
      <c r="J197" s="246"/>
      <c r="K197" s="246"/>
      <c r="L197" s="250"/>
      <c r="M197" s="251"/>
      <c r="N197" s="252"/>
      <c r="O197" s="252"/>
      <c r="P197" s="252"/>
      <c r="Q197" s="252"/>
      <c r="R197" s="252"/>
      <c r="S197" s="252"/>
      <c r="T197" s="25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4" t="s">
        <v>163</v>
      </c>
      <c r="AU197" s="254" t="s">
        <v>87</v>
      </c>
      <c r="AV197" s="13" t="s">
        <v>85</v>
      </c>
      <c r="AW197" s="13" t="s">
        <v>33</v>
      </c>
      <c r="AX197" s="13" t="s">
        <v>77</v>
      </c>
      <c r="AY197" s="254" t="s">
        <v>149</v>
      </c>
    </row>
    <row r="198" s="14" customFormat="1">
      <c r="A198" s="14"/>
      <c r="B198" s="255"/>
      <c r="C198" s="256"/>
      <c r="D198" s="240" t="s">
        <v>163</v>
      </c>
      <c r="E198" s="257" t="s">
        <v>1</v>
      </c>
      <c r="F198" s="258" t="s">
        <v>1289</v>
      </c>
      <c r="G198" s="256"/>
      <c r="H198" s="259">
        <v>7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5" t="s">
        <v>163</v>
      </c>
      <c r="AU198" s="265" t="s">
        <v>87</v>
      </c>
      <c r="AV198" s="14" t="s">
        <v>87</v>
      </c>
      <c r="AW198" s="14" t="s">
        <v>33</v>
      </c>
      <c r="AX198" s="14" t="s">
        <v>85</v>
      </c>
      <c r="AY198" s="265" t="s">
        <v>149</v>
      </c>
    </row>
    <row r="199" s="13" customFormat="1">
      <c r="A199" s="13"/>
      <c r="B199" s="245"/>
      <c r="C199" s="246"/>
      <c r="D199" s="240" t="s">
        <v>163</v>
      </c>
      <c r="E199" s="247" t="s">
        <v>1</v>
      </c>
      <c r="F199" s="248" t="s">
        <v>405</v>
      </c>
      <c r="G199" s="246"/>
      <c r="H199" s="247" t="s">
        <v>1</v>
      </c>
      <c r="I199" s="249"/>
      <c r="J199" s="246"/>
      <c r="K199" s="246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163</v>
      </c>
      <c r="AU199" s="254" t="s">
        <v>87</v>
      </c>
      <c r="AV199" s="13" t="s">
        <v>85</v>
      </c>
      <c r="AW199" s="13" t="s">
        <v>33</v>
      </c>
      <c r="AX199" s="13" t="s">
        <v>77</v>
      </c>
      <c r="AY199" s="254" t="s">
        <v>149</v>
      </c>
    </row>
    <row r="200" s="2" customFormat="1" ht="16.5" customHeight="1">
      <c r="A200" s="39"/>
      <c r="B200" s="40"/>
      <c r="C200" s="227" t="s">
        <v>255</v>
      </c>
      <c r="D200" s="227" t="s">
        <v>155</v>
      </c>
      <c r="E200" s="228" t="s">
        <v>1290</v>
      </c>
      <c r="F200" s="229" t="s">
        <v>1291</v>
      </c>
      <c r="G200" s="230" t="s">
        <v>485</v>
      </c>
      <c r="H200" s="231">
        <v>7</v>
      </c>
      <c r="I200" s="232"/>
      <c r="J200" s="233">
        <f>ROUND(I200*H200,2)</f>
        <v>0</v>
      </c>
      <c r="K200" s="229" t="s">
        <v>159</v>
      </c>
      <c r="L200" s="45"/>
      <c r="M200" s="234" t="s">
        <v>1</v>
      </c>
      <c r="N200" s="235" t="s">
        <v>42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148</v>
      </c>
      <c r="AT200" s="238" t="s">
        <v>155</v>
      </c>
      <c r="AU200" s="238" t="s">
        <v>87</v>
      </c>
      <c r="AY200" s="18" t="s">
        <v>149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148</v>
      </c>
      <c r="BM200" s="238" t="s">
        <v>1292</v>
      </c>
    </row>
    <row r="201" s="2" customFormat="1">
      <c r="A201" s="39"/>
      <c r="B201" s="40"/>
      <c r="C201" s="41"/>
      <c r="D201" s="240" t="s">
        <v>162</v>
      </c>
      <c r="E201" s="41"/>
      <c r="F201" s="241" t="s">
        <v>1293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162</v>
      </c>
      <c r="AU201" s="18" t="s">
        <v>87</v>
      </c>
    </row>
    <row r="202" s="14" customFormat="1">
      <c r="A202" s="14"/>
      <c r="B202" s="255"/>
      <c r="C202" s="256"/>
      <c r="D202" s="240" t="s">
        <v>163</v>
      </c>
      <c r="E202" s="257" t="s">
        <v>1</v>
      </c>
      <c r="F202" s="258" t="s">
        <v>1294</v>
      </c>
      <c r="G202" s="256"/>
      <c r="H202" s="259">
        <v>7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5" t="s">
        <v>163</v>
      </c>
      <c r="AU202" s="265" t="s">
        <v>87</v>
      </c>
      <c r="AV202" s="14" t="s">
        <v>87</v>
      </c>
      <c r="AW202" s="14" t="s">
        <v>33</v>
      </c>
      <c r="AX202" s="14" t="s">
        <v>85</v>
      </c>
      <c r="AY202" s="265" t="s">
        <v>149</v>
      </c>
    </row>
    <row r="203" s="2" customFormat="1" ht="16.5" customHeight="1">
      <c r="A203" s="39"/>
      <c r="B203" s="40"/>
      <c r="C203" s="280" t="s">
        <v>372</v>
      </c>
      <c r="D203" s="280" t="s">
        <v>398</v>
      </c>
      <c r="E203" s="281" t="s">
        <v>1295</v>
      </c>
      <c r="F203" s="282" t="s">
        <v>1296</v>
      </c>
      <c r="G203" s="283" t="s">
        <v>485</v>
      </c>
      <c r="H203" s="284">
        <v>7</v>
      </c>
      <c r="I203" s="285"/>
      <c r="J203" s="286">
        <f>ROUND(I203*H203,2)</f>
        <v>0</v>
      </c>
      <c r="K203" s="282" t="s">
        <v>1</v>
      </c>
      <c r="L203" s="287"/>
      <c r="M203" s="288" t="s">
        <v>1</v>
      </c>
      <c r="N203" s="289" t="s">
        <v>42</v>
      </c>
      <c r="O203" s="92"/>
      <c r="P203" s="236">
        <f>O203*H203</f>
        <v>0</v>
      </c>
      <c r="Q203" s="236">
        <v>0.0033500000000000001</v>
      </c>
      <c r="R203" s="236">
        <f>Q203*H203</f>
        <v>0.023450000000000002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197</v>
      </c>
      <c r="AT203" s="238" t="s">
        <v>398</v>
      </c>
      <c r="AU203" s="238" t="s">
        <v>87</v>
      </c>
      <c r="AY203" s="18" t="s">
        <v>149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85</v>
      </c>
      <c r="BK203" s="239">
        <f>ROUND(I203*H203,2)</f>
        <v>0</v>
      </c>
      <c r="BL203" s="18" t="s">
        <v>148</v>
      </c>
      <c r="BM203" s="238" t="s">
        <v>1297</v>
      </c>
    </row>
    <row r="204" s="2" customFormat="1">
      <c r="A204" s="39"/>
      <c r="B204" s="40"/>
      <c r="C204" s="41"/>
      <c r="D204" s="240" t="s">
        <v>162</v>
      </c>
      <c r="E204" s="41"/>
      <c r="F204" s="241" t="s">
        <v>1296</v>
      </c>
      <c r="G204" s="41"/>
      <c r="H204" s="41"/>
      <c r="I204" s="242"/>
      <c r="J204" s="41"/>
      <c r="K204" s="41"/>
      <c r="L204" s="45"/>
      <c r="M204" s="243"/>
      <c r="N204" s="24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162</v>
      </c>
      <c r="AU204" s="18" t="s">
        <v>87</v>
      </c>
    </row>
    <row r="205" s="13" customFormat="1">
      <c r="A205" s="13"/>
      <c r="B205" s="245"/>
      <c r="C205" s="246"/>
      <c r="D205" s="240" t="s">
        <v>163</v>
      </c>
      <c r="E205" s="247" t="s">
        <v>1</v>
      </c>
      <c r="F205" s="248" t="s">
        <v>1298</v>
      </c>
      <c r="G205" s="246"/>
      <c r="H205" s="247" t="s">
        <v>1</v>
      </c>
      <c r="I205" s="249"/>
      <c r="J205" s="246"/>
      <c r="K205" s="246"/>
      <c r="L205" s="250"/>
      <c r="M205" s="251"/>
      <c r="N205" s="252"/>
      <c r="O205" s="252"/>
      <c r="P205" s="252"/>
      <c r="Q205" s="252"/>
      <c r="R205" s="252"/>
      <c r="S205" s="252"/>
      <c r="T205" s="25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4" t="s">
        <v>163</v>
      </c>
      <c r="AU205" s="254" t="s">
        <v>87</v>
      </c>
      <c r="AV205" s="13" t="s">
        <v>85</v>
      </c>
      <c r="AW205" s="13" t="s">
        <v>33</v>
      </c>
      <c r="AX205" s="13" t="s">
        <v>77</v>
      </c>
      <c r="AY205" s="254" t="s">
        <v>149</v>
      </c>
    </row>
    <row r="206" s="14" customFormat="1">
      <c r="A206" s="14"/>
      <c r="B206" s="255"/>
      <c r="C206" s="256"/>
      <c r="D206" s="240" t="s">
        <v>163</v>
      </c>
      <c r="E206" s="257" t="s">
        <v>1</v>
      </c>
      <c r="F206" s="258" t="s">
        <v>1299</v>
      </c>
      <c r="G206" s="256"/>
      <c r="H206" s="259">
        <v>7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5" t="s">
        <v>163</v>
      </c>
      <c r="AU206" s="265" t="s">
        <v>87</v>
      </c>
      <c r="AV206" s="14" t="s">
        <v>87</v>
      </c>
      <c r="AW206" s="14" t="s">
        <v>33</v>
      </c>
      <c r="AX206" s="14" t="s">
        <v>85</v>
      </c>
      <c r="AY206" s="265" t="s">
        <v>149</v>
      </c>
    </row>
    <row r="207" s="2" customFormat="1" ht="16.5" customHeight="1">
      <c r="A207" s="39"/>
      <c r="B207" s="40"/>
      <c r="C207" s="280" t="s">
        <v>378</v>
      </c>
      <c r="D207" s="280" t="s">
        <v>398</v>
      </c>
      <c r="E207" s="281" t="s">
        <v>1300</v>
      </c>
      <c r="F207" s="282" t="s">
        <v>1301</v>
      </c>
      <c r="G207" s="283" t="s">
        <v>485</v>
      </c>
      <c r="H207" s="284">
        <v>7</v>
      </c>
      <c r="I207" s="285"/>
      <c r="J207" s="286">
        <f>ROUND(I207*H207,2)</f>
        <v>0</v>
      </c>
      <c r="K207" s="282" t="s">
        <v>1</v>
      </c>
      <c r="L207" s="287"/>
      <c r="M207" s="288" t="s">
        <v>1</v>
      </c>
      <c r="N207" s="289" t="s">
        <v>42</v>
      </c>
      <c r="O207" s="92"/>
      <c r="P207" s="236">
        <f>O207*H207</f>
        <v>0</v>
      </c>
      <c r="Q207" s="236">
        <v>0.0024299999999999999</v>
      </c>
      <c r="R207" s="236">
        <f>Q207*H207</f>
        <v>0.017009999999999997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197</v>
      </c>
      <c r="AT207" s="238" t="s">
        <v>398</v>
      </c>
      <c r="AU207" s="238" t="s">
        <v>87</v>
      </c>
      <c r="AY207" s="18" t="s">
        <v>149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148</v>
      </c>
      <c r="BM207" s="238" t="s">
        <v>1302</v>
      </c>
    </row>
    <row r="208" s="2" customFormat="1">
      <c r="A208" s="39"/>
      <c r="B208" s="40"/>
      <c r="C208" s="41"/>
      <c r="D208" s="240" t="s">
        <v>162</v>
      </c>
      <c r="E208" s="41"/>
      <c r="F208" s="241" t="s">
        <v>1301</v>
      </c>
      <c r="G208" s="41"/>
      <c r="H208" s="41"/>
      <c r="I208" s="242"/>
      <c r="J208" s="41"/>
      <c r="K208" s="41"/>
      <c r="L208" s="45"/>
      <c r="M208" s="243"/>
      <c r="N208" s="244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162</v>
      </c>
      <c r="AU208" s="18" t="s">
        <v>87</v>
      </c>
    </row>
    <row r="209" s="14" customFormat="1">
      <c r="A209" s="14"/>
      <c r="B209" s="255"/>
      <c r="C209" s="256"/>
      <c r="D209" s="240" t="s">
        <v>163</v>
      </c>
      <c r="E209" s="257" t="s">
        <v>1</v>
      </c>
      <c r="F209" s="258" t="s">
        <v>1303</v>
      </c>
      <c r="G209" s="256"/>
      <c r="H209" s="259">
        <v>7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5" t="s">
        <v>163</v>
      </c>
      <c r="AU209" s="265" t="s">
        <v>87</v>
      </c>
      <c r="AV209" s="14" t="s">
        <v>87</v>
      </c>
      <c r="AW209" s="14" t="s">
        <v>33</v>
      </c>
      <c r="AX209" s="14" t="s">
        <v>85</v>
      </c>
      <c r="AY209" s="265" t="s">
        <v>149</v>
      </c>
    </row>
    <row r="210" s="2" customFormat="1" ht="16.5" customHeight="1">
      <c r="A210" s="39"/>
      <c r="B210" s="40"/>
      <c r="C210" s="280" t="s">
        <v>385</v>
      </c>
      <c r="D210" s="280" t="s">
        <v>398</v>
      </c>
      <c r="E210" s="281" t="s">
        <v>1304</v>
      </c>
      <c r="F210" s="282" t="s">
        <v>1305</v>
      </c>
      <c r="G210" s="283" t="s">
        <v>485</v>
      </c>
      <c r="H210" s="284">
        <v>7</v>
      </c>
      <c r="I210" s="285"/>
      <c r="J210" s="286">
        <f>ROUND(I210*H210,2)</f>
        <v>0</v>
      </c>
      <c r="K210" s="282" t="s">
        <v>1</v>
      </c>
      <c r="L210" s="287"/>
      <c r="M210" s="288" t="s">
        <v>1</v>
      </c>
      <c r="N210" s="289" t="s">
        <v>42</v>
      </c>
      <c r="O210" s="92"/>
      <c r="P210" s="236">
        <f>O210*H210</f>
        <v>0</v>
      </c>
      <c r="Q210" s="236">
        <v>0.0033</v>
      </c>
      <c r="R210" s="236">
        <f>Q210*H210</f>
        <v>0.023099999999999999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197</v>
      </c>
      <c r="AT210" s="238" t="s">
        <v>398</v>
      </c>
      <c r="AU210" s="238" t="s">
        <v>87</v>
      </c>
      <c r="AY210" s="18" t="s">
        <v>149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148</v>
      </c>
      <c r="BM210" s="238" t="s">
        <v>1306</v>
      </c>
    </row>
    <row r="211" s="2" customFormat="1">
      <c r="A211" s="39"/>
      <c r="B211" s="40"/>
      <c r="C211" s="41"/>
      <c r="D211" s="240" t="s">
        <v>162</v>
      </c>
      <c r="E211" s="41"/>
      <c r="F211" s="241" t="s">
        <v>1305</v>
      </c>
      <c r="G211" s="41"/>
      <c r="H211" s="41"/>
      <c r="I211" s="242"/>
      <c r="J211" s="41"/>
      <c r="K211" s="41"/>
      <c r="L211" s="45"/>
      <c r="M211" s="243"/>
      <c r="N211" s="244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162</v>
      </c>
      <c r="AU211" s="18" t="s">
        <v>87</v>
      </c>
    </row>
    <row r="212" s="14" customFormat="1">
      <c r="A212" s="14"/>
      <c r="B212" s="255"/>
      <c r="C212" s="256"/>
      <c r="D212" s="240" t="s">
        <v>163</v>
      </c>
      <c r="E212" s="257" t="s">
        <v>1</v>
      </c>
      <c r="F212" s="258" t="s">
        <v>1303</v>
      </c>
      <c r="G212" s="256"/>
      <c r="H212" s="259">
        <v>7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5" t="s">
        <v>163</v>
      </c>
      <c r="AU212" s="265" t="s">
        <v>87</v>
      </c>
      <c r="AV212" s="14" t="s">
        <v>87</v>
      </c>
      <c r="AW212" s="14" t="s">
        <v>33</v>
      </c>
      <c r="AX212" s="14" t="s">
        <v>85</v>
      </c>
      <c r="AY212" s="265" t="s">
        <v>149</v>
      </c>
    </row>
    <row r="213" s="2" customFormat="1" ht="16.5" customHeight="1">
      <c r="A213" s="39"/>
      <c r="B213" s="40"/>
      <c r="C213" s="227" t="s">
        <v>7</v>
      </c>
      <c r="D213" s="227" t="s">
        <v>155</v>
      </c>
      <c r="E213" s="228" t="s">
        <v>1307</v>
      </c>
      <c r="F213" s="229" t="s">
        <v>1308</v>
      </c>
      <c r="G213" s="230" t="s">
        <v>303</v>
      </c>
      <c r="H213" s="231">
        <v>34.700000000000003</v>
      </c>
      <c r="I213" s="232"/>
      <c r="J213" s="233">
        <f>ROUND(I213*H213,2)</f>
        <v>0</v>
      </c>
      <c r="K213" s="229" t="s">
        <v>159</v>
      </c>
      <c r="L213" s="45"/>
      <c r="M213" s="234" t="s">
        <v>1</v>
      </c>
      <c r="N213" s="235" t="s">
        <v>42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148</v>
      </c>
      <c r="AT213" s="238" t="s">
        <v>155</v>
      </c>
      <c r="AU213" s="238" t="s">
        <v>87</v>
      </c>
      <c r="AY213" s="18" t="s">
        <v>149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148</v>
      </c>
      <c r="BM213" s="238" t="s">
        <v>1309</v>
      </c>
    </row>
    <row r="214" s="2" customFormat="1">
      <c r="A214" s="39"/>
      <c r="B214" s="40"/>
      <c r="C214" s="41"/>
      <c r="D214" s="240" t="s">
        <v>162</v>
      </c>
      <c r="E214" s="41"/>
      <c r="F214" s="241" t="s">
        <v>1308</v>
      </c>
      <c r="G214" s="41"/>
      <c r="H214" s="41"/>
      <c r="I214" s="242"/>
      <c r="J214" s="41"/>
      <c r="K214" s="41"/>
      <c r="L214" s="45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162</v>
      </c>
      <c r="AU214" s="18" t="s">
        <v>87</v>
      </c>
    </row>
    <row r="215" s="14" customFormat="1">
      <c r="A215" s="14"/>
      <c r="B215" s="255"/>
      <c r="C215" s="256"/>
      <c r="D215" s="240" t="s">
        <v>163</v>
      </c>
      <c r="E215" s="257" t="s">
        <v>1</v>
      </c>
      <c r="F215" s="258" t="s">
        <v>1310</v>
      </c>
      <c r="G215" s="256"/>
      <c r="H215" s="259">
        <v>34.700000000000003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5" t="s">
        <v>163</v>
      </c>
      <c r="AU215" s="265" t="s">
        <v>87</v>
      </c>
      <c r="AV215" s="14" t="s">
        <v>87</v>
      </c>
      <c r="AW215" s="14" t="s">
        <v>33</v>
      </c>
      <c r="AX215" s="14" t="s">
        <v>85</v>
      </c>
      <c r="AY215" s="265" t="s">
        <v>149</v>
      </c>
    </row>
    <row r="216" s="2" customFormat="1" ht="16.5" customHeight="1">
      <c r="A216" s="39"/>
      <c r="B216" s="40"/>
      <c r="C216" s="227" t="s">
        <v>397</v>
      </c>
      <c r="D216" s="227" t="s">
        <v>155</v>
      </c>
      <c r="E216" s="228" t="s">
        <v>984</v>
      </c>
      <c r="F216" s="229" t="s">
        <v>985</v>
      </c>
      <c r="G216" s="230" t="s">
        <v>303</v>
      </c>
      <c r="H216" s="231">
        <v>34.700000000000003</v>
      </c>
      <c r="I216" s="232"/>
      <c r="J216" s="233">
        <f>ROUND(I216*H216,2)</f>
        <v>0</v>
      </c>
      <c r="K216" s="229" t="s">
        <v>159</v>
      </c>
      <c r="L216" s="45"/>
      <c r="M216" s="234" t="s">
        <v>1</v>
      </c>
      <c r="N216" s="235" t="s">
        <v>42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148</v>
      </c>
      <c r="AT216" s="238" t="s">
        <v>155</v>
      </c>
      <c r="AU216" s="238" t="s">
        <v>87</v>
      </c>
      <c r="AY216" s="18" t="s">
        <v>149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148</v>
      </c>
      <c r="BM216" s="238" t="s">
        <v>1311</v>
      </c>
    </row>
    <row r="217" s="2" customFormat="1">
      <c r="A217" s="39"/>
      <c r="B217" s="40"/>
      <c r="C217" s="41"/>
      <c r="D217" s="240" t="s">
        <v>162</v>
      </c>
      <c r="E217" s="41"/>
      <c r="F217" s="241" t="s">
        <v>987</v>
      </c>
      <c r="G217" s="41"/>
      <c r="H217" s="41"/>
      <c r="I217" s="242"/>
      <c r="J217" s="41"/>
      <c r="K217" s="41"/>
      <c r="L217" s="45"/>
      <c r="M217" s="243"/>
      <c r="N217" s="24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162</v>
      </c>
      <c r="AU217" s="18" t="s">
        <v>87</v>
      </c>
    </row>
    <row r="218" s="14" customFormat="1">
      <c r="A218" s="14"/>
      <c r="B218" s="255"/>
      <c r="C218" s="256"/>
      <c r="D218" s="240" t="s">
        <v>163</v>
      </c>
      <c r="E218" s="257" t="s">
        <v>1</v>
      </c>
      <c r="F218" s="258" t="s">
        <v>1310</v>
      </c>
      <c r="G218" s="256"/>
      <c r="H218" s="259">
        <v>34.700000000000003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5" t="s">
        <v>163</v>
      </c>
      <c r="AU218" s="265" t="s">
        <v>87</v>
      </c>
      <c r="AV218" s="14" t="s">
        <v>87</v>
      </c>
      <c r="AW218" s="14" t="s">
        <v>33</v>
      </c>
      <c r="AX218" s="14" t="s">
        <v>85</v>
      </c>
      <c r="AY218" s="265" t="s">
        <v>149</v>
      </c>
    </row>
    <row r="219" s="2" customFormat="1" ht="16.5" customHeight="1">
      <c r="A219" s="39"/>
      <c r="B219" s="40"/>
      <c r="C219" s="227" t="s">
        <v>406</v>
      </c>
      <c r="D219" s="227" t="s">
        <v>155</v>
      </c>
      <c r="E219" s="228" t="s">
        <v>1312</v>
      </c>
      <c r="F219" s="229" t="s">
        <v>1313</v>
      </c>
      <c r="G219" s="230" t="s">
        <v>485</v>
      </c>
      <c r="H219" s="231">
        <v>7</v>
      </c>
      <c r="I219" s="232"/>
      <c r="J219" s="233">
        <f>ROUND(I219*H219,2)</f>
        <v>0</v>
      </c>
      <c r="K219" s="229" t="s">
        <v>159</v>
      </c>
      <c r="L219" s="45"/>
      <c r="M219" s="234" t="s">
        <v>1</v>
      </c>
      <c r="N219" s="235" t="s">
        <v>42</v>
      </c>
      <c r="O219" s="92"/>
      <c r="P219" s="236">
        <f>O219*H219</f>
        <v>0</v>
      </c>
      <c r="Q219" s="236">
        <v>0.040000000000000001</v>
      </c>
      <c r="R219" s="236">
        <f>Q219*H219</f>
        <v>0.28000000000000003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148</v>
      </c>
      <c r="AT219" s="238" t="s">
        <v>155</v>
      </c>
      <c r="AU219" s="238" t="s">
        <v>87</v>
      </c>
      <c r="AY219" s="18" t="s">
        <v>149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148</v>
      </c>
      <c r="BM219" s="238" t="s">
        <v>1314</v>
      </c>
    </row>
    <row r="220" s="2" customFormat="1">
      <c r="A220" s="39"/>
      <c r="B220" s="40"/>
      <c r="C220" s="41"/>
      <c r="D220" s="240" t="s">
        <v>162</v>
      </c>
      <c r="E220" s="41"/>
      <c r="F220" s="241" t="s">
        <v>1315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162</v>
      </c>
      <c r="AU220" s="18" t="s">
        <v>87</v>
      </c>
    </row>
    <row r="221" s="14" customFormat="1">
      <c r="A221" s="14"/>
      <c r="B221" s="255"/>
      <c r="C221" s="256"/>
      <c r="D221" s="240" t="s">
        <v>163</v>
      </c>
      <c r="E221" s="257" t="s">
        <v>1</v>
      </c>
      <c r="F221" s="258" t="s">
        <v>1316</v>
      </c>
      <c r="G221" s="256"/>
      <c r="H221" s="259">
        <v>7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5" t="s">
        <v>163</v>
      </c>
      <c r="AU221" s="265" t="s">
        <v>87</v>
      </c>
      <c r="AV221" s="14" t="s">
        <v>87</v>
      </c>
      <c r="AW221" s="14" t="s">
        <v>33</v>
      </c>
      <c r="AX221" s="14" t="s">
        <v>85</v>
      </c>
      <c r="AY221" s="265" t="s">
        <v>149</v>
      </c>
    </row>
    <row r="222" s="2" customFormat="1" ht="16.5" customHeight="1">
      <c r="A222" s="39"/>
      <c r="B222" s="40"/>
      <c r="C222" s="280" t="s">
        <v>418</v>
      </c>
      <c r="D222" s="280" t="s">
        <v>398</v>
      </c>
      <c r="E222" s="281" t="s">
        <v>1317</v>
      </c>
      <c r="F222" s="282" t="s">
        <v>1318</v>
      </c>
      <c r="G222" s="283" t="s">
        <v>485</v>
      </c>
      <c r="H222" s="284">
        <v>7</v>
      </c>
      <c r="I222" s="285"/>
      <c r="J222" s="286">
        <f>ROUND(I222*H222,2)</f>
        <v>0</v>
      </c>
      <c r="K222" s="282" t="s">
        <v>159</v>
      </c>
      <c r="L222" s="287"/>
      <c r="M222" s="288" t="s">
        <v>1</v>
      </c>
      <c r="N222" s="289" t="s">
        <v>42</v>
      </c>
      <c r="O222" s="92"/>
      <c r="P222" s="236">
        <f>O222*H222</f>
        <v>0</v>
      </c>
      <c r="Q222" s="236">
        <v>0.0073000000000000001</v>
      </c>
      <c r="R222" s="236">
        <f>Q222*H222</f>
        <v>0.0511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197</v>
      </c>
      <c r="AT222" s="238" t="s">
        <v>398</v>
      </c>
      <c r="AU222" s="238" t="s">
        <v>87</v>
      </c>
      <c r="AY222" s="18" t="s">
        <v>149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85</v>
      </c>
      <c r="BK222" s="239">
        <f>ROUND(I222*H222,2)</f>
        <v>0</v>
      </c>
      <c r="BL222" s="18" t="s">
        <v>148</v>
      </c>
      <c r="BM222" s="238" t="s">
        <v>1319</v>
      </c>
    </row>
    <row r="223" s="2" customFormat="1">
      <c r="A223" s="39"/>
      <c r="B223" s="40"/>
      <c r="C223" s="41"/>
      <c r="D223" s="240" t="s">
        <v>162</v>
      </c>
      <c r="E223" s="41"/>
      <c r="F223" s="241" t="s">
        <v>1318</v>
      </c>
      <c r="G223" s="41"/>
      <c r="H223" s="41"/>
      <c r="I223" s="242"/>
      <c r="J223" s="41"/>
      <c r="K223" s="41"/>
      <c r="L223" s="45"/>
      <c r="M223" s="243"/>
      <c r="N223" s="244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162</v>
      </c>
      <c r="AU223" s="18" t="s">
        <v>87</v>
      </c>
    </row>
    <row r="224" s="14" customFormat="1">
      <c r="A224" s="14"/>
      <c r="B224" s="255"/>
      <c r="C224" s="256"/>
      <c r="D224" s="240" t="s">
        <v>163</v>
      </c>
      <c r="E224" s="257" t="s">
        <v>1</v>
      </c>
      <c r="F224" s="258" t="s">
        <v>1320</v>
      </c>
      <c r="G224" s="256"/>
      <c r="H224" s="259">
        <v>7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5" t="s">
        <v>163</v>
      </c>
      <c r="AU224" s="265" t="s">
        <v>87</v>
      </c>
      <c r="AV224" s="14" t="s">
        <v>87</v>
      </c>
      <c r="AW224" s="14" t="s">
        <v>33</v>
      </c>
      <c r="AX224" s="14" t="s">
        <v>85</v>
      </c>
      <c r="AY224" s="265" t="s">
        <v>149</v>
      </c>
    </row>
    <row r="225" s="2" customFormat="1" ht="16.5" customHeight="1">
      <c r="A225" s="39"/>
      <c r="B225" s="40"/>
      <c r="C225" s="280" t="s">
        <v>427</v>
      </c>
      <c r="D225" s="280" t="s">
        <v>398</v>
      </c>
      <c r="E225" s="281" t="s">
        <v>1321</v>
      </c>
      <c r="F225" s="282" t="s">
        <v>1322</v>
      </c>
      <c r="G225" s="283" t="s">
        <v>485</v>
      </c>
      <c r="H225" s="284">
        <v>7</v>
      </c>
      <c r="I225" s="285"/>
      <c r="J225" s="286">
        <f>ROUND(I225*H225,2)</f>
        <v>0</v>
      </c>
      <c r="K225" s="282" t="s">
        <v>159</v>
      </c>
      <c r="L225" s="287"/>
      <c r="M225" s="288" t="s">
        <v>1</v>
      </c>
      <c r="N225" s="289" t="s">
        <v>42</v>
      </c>
      <c r="O225" s="92"/>
      <c r="P225" s="236">
        <f>O225*H225</f>
        <v>0</v>
      </c>
      <c r="Q225" s="236">
        <v>0.00089999999999999998</v>
      </c>
      <c r="R225" s="236">
        <f>Q225*H225</f>
        <v>0.0063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197</v>
      </c>
      <c r="AT225" s="238" t="s">
        <v>398</v>
      </c>
      <c r="AU225" s="238" t="s">
        <v>87</v>
      </c>
      <c r="AY225" s="18" t="s">
        <v>149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85</v>
      </c>
      <c r="BK225" s="239">
        <f>ROUND(I225*H225,2)</f>
        <v>0</v>
      </c>
      <c r="BL225" s="18" t="s">
        <v>148</v>
      </c>
      <c r="BM225" s="238" t="s">
        <v>1323</v>
      </c>
    </row>
    <row r="226" s="2" customFormat="1">
      <c r="A226" s="39"/>
      <c r="B226" s="40"/>
      <c r="C226" s="41"/>
      <c r="D226" s="240" t="s">
        <v>162</v>
      </c>
      <c r="E226" s="41"/>
      <c r="F226" s="241" t="s">
        <v>1322</v>
      </c>
      <c r="G226" s="41"/>
      <c r="H226" s="41"/>
      <c r="I226" s="242"/>
      <c r="J226" s="41"/>
      <c r="K226" s="41"/>
      <c r="L226" s="45"/>
      <c r="M226" s="243"/>
      <c r="N226" s="244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162</v>
      </c>
      <c r="AU226" s="18" t="s">
        <v>87</v>
      </c>
    </row>
    <row r="227" s="14" customFormat="1">
      <c r="A227" s="14"/>
      <c r="B227" s="255"/>
      <c r="C227" s="256"/>
      <c r="D227" s="240" t="s">
        <v>163</v>
      </c>
      <c r="E227" s="257" t="s">
        <v>1</v>
      </c>
      <c r="F227" s="258" t="s">
        <v>1320</v>
      </c>
      <c r="G227" s="256"/>
      <c r="H227" s="259">
        <v>7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5" t="s">
        <v>163</v>
      </c>
      <c r="AU227" s="265" t="s">
        <v>87</v>
      </c>
      <c r="AV227" s="14" t="s">
        <v>87</v>
      </c>
      <c r="AW227" s="14" t="s">
        <v>33</v>
      </c>
      <c r="AX227" s="14" t="s">
        <v>85</v>
      </c>
      <c r="AY227" s="265" t="s">
        <v>149</v>
      </c>
    </row>
    <row r="228" s="2" customFormat="1" ht="16.5" customHeight="1">
      <c r="A228" s="39"/>
      <c r="B228" s="40"/>
      <c r="C228" s="227" t="s">
        <v>432</v>
      </c>
      <c r="D228" s="227" t="s">
        <v>155</v>
      </c>
      <c r="E228" s="228" t="s">
        <v>1027</v>
      </c>
      <c r="F228" s="229" t="s">
        <v>1028</v>
      </c>
      <c r="G228" s="230" t="s">
        <v>303</v>
      </c>
      <c r="H228" s="231">
        <v>45.899999999999999</v>
      </c>
      <c r="I228" s="232"/>
      <c r="J228" s="233">
        <f>ROUND(I228*H228,2)</f>
        <v>0</v>
      </c>
      <c r="K228" s="229" t="s">
        <v>159</v>
      </c>
      <c r="L228" s="45"/>
      <c r="M228" s="234" t="s">
        <v>1</v>
      </c>
      <c r="N228" s="235" t="s">
        <v>42</v>
      </c>
      <c r="O228" s="92"/>
      <c r="P228" s="236">
        <f>O228*H228</f>
        <v>0</v>
      </c>
      <c r="Q228" s="236">
        <v>0.00019000000000000001</v>
      </c>
      <c r="R228" s="236">
        <f>Q228*H228</f>
        <v>0.0087209999999999996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148</v>
      </c>
      <c r="AT228" s="238" t="s">
        <v>155</v>
      </c>
      <c r="AU228" s="238" t="s">
        <v>87</v>
      </c>
      <c r="AY228" s="18" t="s">
        <v>149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85</v>
      </c>
      <c r="BK228" s="239">
        <f>ROUND(I228*H228,2)</f>
        <v>0</v>
      </c>
      <c r="BL228" s="18" t="s">
        <v>148</v>
      </c>
      <c r="BM228" s="238" t="s">
        <v>1324</v>
      </c>
    </row>
    <row r="229" s="2" customFormat="1">
      <c r="A229" s="39"/>
      <c r="B229" s="40"/>
      <c r="C229" s="41"/>
      <c r="D229" s="240" t="s">
        <v>162</v>
      </c>
      <c r="E229" s="41"/>
      <c r="F229" s="241" t="s">
        <v>1030</v>
      </c>
      <c r="G229" s="41"/>
      <c r="H229" s="41"/>
      <c r="I229" s="242"/>
      <c r="J229" s="41"/>
      <c r="K229" s="41"/>
      <c r="L229" s="45"/>
      <c r="M229" s="243"/>
      <c r="N229" s="24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162</v>
      </c>
      <c r="AU229" s="18" t="s">
        <v>87</v>
      </c>
    </row>
    <row r="230" s="13" customFormat="1">
      <c r="A230" s="13"/>
      <c r="B230" s="245"/>
      <c r="C230" s="246"/>
      <c r="D230" s="240" t="s">
        <v>163</v>
      </c>
      <c r="E230" s="247" t="s">
        <v>1</v>
      </c>
      <c r="F230" s="248" t="s">
        <v>1325</v>
      </c>
      <c r="G230" s="246"/>
      <c r="H230" s="247" t="s">
        <v>1</v>
      </c>
      <c r="I230" s="249"/>
      <c r="J230" s="246"/>
      <c r="K230" s="246"/>
      <c r="L230" s="250"/>
      <c r="M230" s="251"/>
      <c r="N230" s="252"/>
      <c r="O230" s="252"/>
      <c r="P230" s="252"/>
      <c r="Q230" s="252"/>
      <c r="R230" s="252"/>
      <c r="S230" s="252"/>
      <c r="T230" s="25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4" t="s">
        <v>163</v>
      </c>
      <c r="AU230" s="254" t="s">
        <v>87</v>
      </c>
      <c r="AV230" s="13" t="s">
        <v>85</v>
      </c>
      <c r="AW230" s="13" t="s">
        <v>33</v>
      </c>
      <c r="AX230" s="13" t="s">
        <v>77</v>
      </c>
      <c r="AY230" s="254" t="s">
        <v>149</v>
      </c>
    </row>
    <row r="231" s="14" customFormat="1">
      <c r="A231" s="14"/>
      <c r="B231" s="255"/>
      <c r="C231" s="256"/>
      <c r="D231" s="240" t="s">
        <v>163</v>
      </c>
      <c r="E231" s="257" t="s">
        <v>1</v>
      </c>
      <c r="F231" s="258" t="s">
        <v>1326</v>
      </c>
      <c r="G231" s="256"/>
      <c r="H231" s="259">
        <v>45.899999999999999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5" t="s">
        <v>163</v>
      </c>
      <c r="AU231" s="265" t="s">
        <v>87</v>
      </c>
      <c r="AV231" s="14" t="s">
        <v>87</v>
      </c>
      <c r="AW231" s="14" t="s">
        <v>33</v>
      </c>
      <c r="AX231" s="14" t="s">
        <v>85</v>
      </c>
      <c r="AY231" s="265" t="s">
        <v>149</v>
      </c>
    </row>
    <row r="232" s="13" customFormat="1">
      <c r="A232" s="13"/>
      <c r="B232" s="245"/>
      <c r="C232" s="246"/>
      <c r="D232" s="240" t="s">
        <v>163</v>
      </c>
      <c r="E232" s="247" t="s">
        <v>1</v>
      </c>
      <c r="F232" s="248" t="s">
        <v>1327</v>
      </c>
      <c r="G232" s="246"/>
      <c r="H232" s="247" t="s">
        <v>1</v>
      </c>
      <c r="I232" s="249"/>
      <c r="J232" s="246"/>
      <c r="K232" s="246"/>
      <c r="L232" s="250"/>
      <c r="M232" s="251"/>
      <c r="N232" s="252"/>
      <c r="O232" s="252"/>
      <c r="P232" s="252"/>
      <c r="Q232" s="252"/>
      <c r="R232" s="252"/>
      <c r="S232" s="252"/>
      <c r="T232" s="25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163</v>
      </c>
      <c r="AU232" s="254" t="s">
        <v>87</v>
      </c>
      <c r="AV232" s="13" t="s">
        <v>85</v>
      </c>
      <c r="AW232" s="13" t="s">
        <v>33</v>
      </c>
      <c r="AX232" s="13" t="s">
        <v>77</v>
      </c>
      <c r="AY232" s="254" t="s">
        <v>149</v>
      </c>
    </row>
    <row r="233" s="12" customFormat="1" ht="22.8" customHeight="1">
      <c r="A233" s="12"/>
      <c r="B233" s="211"/>
      <c r="C233" s="212"/>
      <c r="D233" s="213" t="s">
        <v>76</v>
      </c>
      <c r="E233" s="225" t="s">
        <v>810</v>
      </c>
      <c r="F233" s="225" t="s">
        <v>811</v>
      </c>
      <c r="G233" s="212"/>
      <c r="H233" s="212"/>
      <c r="I233" s="215"/>
      <c r="J233" s="226">
        <f>BK233</f>
        <v>0</v>
      </c>
      <c r="K233" s="212"/>
      <c r="L233" s="217"/>
      <c r="M233" s="218"/>
      <c r="N233" s="219"/>
      <c r="O233" s="219"/>
      <c r="P233" s="220">
        <f>SUM(P234:P235)</f>
        <v>0</v>
      </c>
      <c r="Q233" s="219"/>
      <c r="R233" s="220">
        <f>SUM(R234:R235)</f>
        <v>0</v>
      </c>
      <c r="S233" s="219"/>
      <c r="T233" s="221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2" t="s">
        <v>85</v>
      </c>
      <c r="AT233" s="223" t="s">
        <v>76</v>
      </c>
      <c r="AU233" s="223" t="s">
        <v>85</v>
      </c>
      <c r="AY233" s="222" t="s">
        <v>149</v>
      </c>
      <c r="BK233" s="224">
        <f>SUM(BK234:BK235)</f>
        <v>0</v>
      </c>
    </row>
    <row r="234" s="2" customFormat="1" ht="16.5" customHeight="1">
      <c r="A234" s="39"/>
      <c r="B234" s="40"/>
      <c r="C234" s="227" t="s">
        <v>438</v>
      </c>
      <c r="D234" s="227" t="s">
        <v>155</v>
      </c>
      <c r="E234" s="228" t="s">
        <v>1038</v>
      </c>
      <c r="F234" s="229" t="s">
        <v>1039</v>
      </c>
      <c r="G234" s="230" t="s">
        <v>381</v>
      </c>
      <c r="H234" s="231">
        <v>18.835000000000001</v>
      </c>
      <c r="I234" s="232"/>
      <c r="J234" s="233">
        <f>ROUND(I234*H234,2)</f>
        <v>0</v>
      </c>
      <c r="K234" s="229" t="s">
        <v>159</v>
      </c>
      <c r="L234" s="45"/>
      <c r="M234" s="234" t="s">
        <v>1</v>
      </c>
      <c r="N234" s="235" t="s">
        <v>42</v>
      </c>
      <c r="O234" s="92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148</v>
      </c>
      <c r="AT234" s="238" t="s">
        <v>155</v>
      </c>
      <c r="AU234" s="238" t="s">
        <v>87</v>
      </c>
      <c r="AY234" s="18" t="s">
        <v>149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85</v>
      </c>
      <c r="BK234" s="239">
        <f>ROUND(I234*H234,2)</f>
        <v>0</v>
      </c>
      <c r="BL234" s="18" t="s">
        <v>148</v>
      </c>
      <c r="BM234" s="238" t="s">
        <v>1328</v>
      </c>
    </row>
    <row r="235" s="2" customFormat="1">
      <c r="A235" s="39"/>
      <c r="B235" s="40"/>
      <c r="C235" s="41"/>
      <c r="D235" s="240" t="s">
        <v>162</v>
      </c>
      <c r="E235" s="41"/>
      <c r="F235" s="241" t="s">
        <v>1041</v>
      </c>
      <c r="G235" s="41"/>
      <c r="H235" s="41"/>
      <c r="I235" s="242"/>
      <c r="J235" s="41"/>
      <c r="K235" s="41"/>
      <c r="L235" s="45"/>
      <c r="M235" s="304"/>
      <c r="N235" s="305"/>
      <c r="O235" s="306"/>
      <c r="P235" s="306"/>
      <c r="Q235" s="306"/>
      <c r="R235" s="306"/>
      <c r="S235" s="306"/>
      <c r="T235" s="307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162</v>
      </c>
      <c r="AU235" s="18" t="s">
        <v>87</v>
      </c>
    </row>
    <row r="236" s="2" customFormat="1" ht="6.96" customHeight="1">
      <c r="A236" s="39"/>
      <c r="B236" s="67"/>
      <c r="C236" s="68"/>
      <c r="D236" s="68"/>
      <c r="E236" s="68"/>
      <c r="F236" s="68"/>
      <c r="G236" s="68"/>
      <c r="H236" s="68"/>
      <c r="I236" s="68"/>
      <c r="J236" s="68"/>
      <c r="K236" s="68"/>
      <c r="L236" s="45"/>
      <c r="M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</row>
  </sheetData>
  <sheetProtection sheet="1" autoFilter="0" formatColumns="0" formatRows="0" objects="1" scenarios="1" spinCount="100000" saltValue="eqqYYWWzjEJRr4r3KYjiTZMs8kVUSF++Q3gPU2cZQ6msrfhg5Ry+qXg65AVfazwe6Mz/FdoiKko4fSXxw8vTSw==" hashValue="fiy88juYAbPhnKzMIAJCj7Hasto4y3QbIKBrXOkAdbBW9FQJ3+5/qR6TWgEKCXbIJFws1Q7vuUtQLNsMzZcWzg==" algorithmName="SHA-512" password="CC35"/>
  <autoFilter ref="C124:K2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1" customFormat="1" ht="12" customHeight="1">
      <c r="B8" s="21"/>
      <c r="D8" s="151" t="s">
        <v>119</v>
      </c>
      <c r="L8" s="21"/>
    </row>
    <row r="9" s="2" customFormat="1" ht="16.5" customHeight="1">
      <c r="A9" s="39"/>
      <c r="B9" s="45"/>
      <c r="C9" s="39"/>
      <c r="D9" s="39"/>
      <c r="E9" s="152" t="s">
        <v>1226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1227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1329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17. 7. 2025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31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32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ROUND((SUM(BE125:BE236)),  2)</f>
        <v>0</v>
      </c>
      <c r="G35" s="39"/>
      <c r="H35" s="39"/>
      <c r="I35" s="165">
        <v>0.20999999999999999</v>
      </c>
      <c r="J35" s="164">
        <f>ROUND(((SUM(BE125:BE236))*I35),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ROUND((SUM(BF125:BF236)),  2)</f>
        <v>0</v>
      </c>
      <c r="G36" s="39"/>
      <c r="H36" s="39"/>
      <c r="I36" s="165">
        <v>0.14999999999999999</v>
      </c>
      <c r="J36" s="164">
        <f>ROUND(((SUM(BF125:BF236))*I36),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ROUND((SUM(BG125:BG236)),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ROUND((SUM(BH125:BH236)),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ROUND((SUM(BI125:BI236)),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119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1226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1227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304b - Kanalizační splaškové přípojky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Třeboň</v>
      </c>
      <c r="G91" s="41"/>
      <c r="H91" s="41"/>
      <c r="I91" s="33" t="s">
        <v>22</v>
      </c>
      <c r="J91" s="80" t="str">
        <f>IF(J14="","",J14)</f>
        <v>17. 7. 2025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Třeboň</v>
      </c>
      <c r="G93" s="41"/>
      <c r="H93" s="41"/>
      <c r="I93" s="33" t="s">
        <v>30</v>
      </c>
      <c r="J93" s="37" t="str">
        <f>E23</f>
        <v>WAY project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122</v>
      </c>
      <c r="D96" s="186"/>
      <c r="E96" s="186"/>
      <c r="F96" s="186"/>
      <c r="G96" s="186"/>
      <c r="H96" s="186"/>
      <c r="I96" s="186"/>
      <c r="J96" s="187" t="s">
        <v>123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124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125</v>
      </c>
    </row>
    <row r="99" s="9" customFormat="1" ht="24.96" customHeight="1">
      <c r="A99" s="9"/>
      <c r="B99" s="189"/>
      <c r="C99" s="190"/>
      <c r="D99" s="191" t="s">
        <v>260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261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263</v>
      </c>
      <c r="E101" s="197"/>
      <c r="F101" s="197"/>
      <c r="G101" s="197"/>
      <c r="H101" s="197"/>
      <c r="I101" s="197"/>
      <c r="J101" s="198">
        <f>J184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265</v>
      </c>
      <c r="E102" s="197"/>
      <c r="F102" s="197"/>
      <c r="G102" s="197"/>
      <c r="H102" s="197"/>
      <c r="I102" s="197"/>
      <c r="J102" s="198">
        <f>J196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268</v>
      </c>
      <c r="E103" s="197"/>
      <c r="F103" s="197"/>
      <c r="G103" s="197"/>
      <c r="H103" s="197"/>
      <c r="I103" s="197"/>
      <c r="J103" s="198">
        <f>J234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místní komunikace ulice Sídliště v úseku od REPROGENu po čp. 1158 Třeboň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119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1226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1227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304b - Kanalizační splaškové přípojky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Třeboň</v>
      </c>
      <c r="G119" s="41"/>
      <c r="H119" s="41"/>
      <c r="I119" s="33" t="s">
        <v>22</v>
      </c>
      <c r="J119" s="80" t="str">
        <f>IF(J14="","",J14)</f>
        <v>17. 7. 2025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Město Třeboň</v>
      </c>
      <c r="G121" s="41"/>
      <c r="H121" s="41"/>
      <c r="I121" s="33" t="s">
        <v>30</v>
      </c>
      <c r="J121" s="37" t="str">
        <f>E23</f>
        <v>WAY project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34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134</v>
      </c>
      <c r="D124" s="203" t="s">
        <v>62</v>
      </c>
      <c r="E124" s="203" t="s">
        <v>58</v>
      </c>
      <c r="F124" s="203" t="s">
        <v>59</v>
      </c>
      <c r="G124" s="203" t="s">
        <v>135</v>
      </c>
      <c r="H124" s="203" t="s">
        <v>136</v>
      </c>
      <c r="I124" s="203" t="s">
        <v>137</v>
      </c>
      <c r="J124" s="203" t="s">
        <v>123</v>
      </c>
      <c r="K124" s="204" t="s">
        <v>138</v>
      </c>
      <c r="L124" s="205"/>
      <c r="M124" s="101" t="s">
        <v>1</v>
      </c>
      <c r="N124" s="102" t="s">
        <v>41</v>
      </c>
      <c r="O124" s="102" t="s">
        <v>139</v>
      </c>
      <c r="P124" s="102" t="s">
        <v>140</v>
      </c>
      <c r="Q124" s="102" t="s">
        <v>141</v>
      </c>
      <c r="R124" s="102" t="s">
        <v>142</v>
      </c>
      <c r="S124" s="102" t="s">
        <v>143</v>
      </c>
      <c r="T124" s="103" t="s">
        <v>144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145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20.140442200000003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125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76</v>
      </c>
      <c r="E126" s="214" t="s">
        <v>269</v>
      </c>
      <c r="F126" s="214" t="s">
        <v>270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P127+P184+P196+P234</f>
        <v>0</v>
      </c>
      <c r="Q126" s="219"/>
      <c r="R126" s="220">
        <f>R127+R184+R196+R234</f>
        <v>20.140442200000003</v>
      </c>
      <c r="S126" s="219"/>
      <c r="T126" s="221">
        <f>T127+T184+T196+T234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76</v>
      </c>
      <c r="AU126" s="223" t="s">
        <v>77</v>
      </c>
      <c r="AY126" s="222" t="s">
        <v>149</v>
      </c>
      <c r="BK126" s="224">
        <f>BK127+BK184+BK196+BK234</f>
        <v>0</v>
      </c>
    </row>
    <row r="127" s="12" customFormat="1" ht="22.8" customHeight="1">
      <c r="A127" s="12"/>
      <c r="B127" s="211"/>
      <c r="C127" s="212"/>
      <c r="D127" s="213" t="s">
        <v>76</v>
      </c>
      <c r="E127" s="225" t="s">
        <v>85</v>
      </c>
      <c r="F127" s="225" t="s">
        <v>271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SUM(P128:P183)</f>
        <v>0</v>
      </c>
      <c r="Q127" s="219"/>
      <c r="R127" s="220">
        <f>SUM(R128:R183)</f>
        <v>20.005297000000002</v>
      </c>
      <c r="S127" s="219"/>
      <c r="T127" s="221">
        <f>SUM(T128:T183)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85</v>
      </c>
      <c r="AT127" s="223" t="s">
        <v>76</v>
      </c>
      <c r="AU127" s="223" t="s">
        <v>85</v>
      </c>
      <c r="AY127" s="222" t="s">
        <v>149</v>
      </c>
      <c r="BK127" s="224">
        <f>SUM(BK128:BK183)</f>
        <v>0</v>
      </c>
    </row>
    <row r="128" s="2" customFormat="1" ht="16.5" customHeight="1">
      <c r="A128" s="39"/>
      <c r="B128" s="40"/>
      <c r="C128" s="227" t="s">
        <v>85</v>
      </c>
      <c r="D128" s="227" t="s">
        <v>155</v>
      </c>
      <c r="E128" s="228" t="s">
        <v>1229</v>
      </c>
      <c r="F128" s="229" t="s">
        <v>1230</v>
      </c>
      <c r="G128" s="230" t="s">
        <v>829</v>
      </c>
      <c r="H128" s="231">
        <v>24</v>
      </c>
      <c r="I128" s="232"/>
      <c r="J128" s="233">
        <f>ROUND(I128*H128,2)</f>
        <v>0</v>
      </c>
      <c r="K128" s="229" t="s">
        <v>159</v>
      </c>
      <c r="L128" s="45"/>
      <c r="M128" s="234" t="s">
        <v>1</v>
      </c>
      <c r="N128" s="235" t="s">
        <v>42</v>
      </c>
      <c r="O128" s="92"/>
      <c r="P128" s="236">
        <f>O128*H128</f>
        <v>0</v>
      </c>
      <c r="Q128" s="236">
        <v>3.0000000000000001E-05</v>
      </c>
      <c r="R128" s="236">
        <f>Q128*H128</f>
        <v>0.00072000000000000005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148</v>
      </c>
      <c r="AT128" s="238" t="s">
        <v>155</v>
      </c>
      <c r="AU128" s="238" t="s">
        <v>87</v>
      </c>
      <c r="AY128" s="18" t="s">
        <v>149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148</v>
      </c>
      <c r="BM128" s="238" t="s">
        <v>1231</v>
      </c>
    </row>
    <row r="129" s="2" customFormat="1">
      <c r="A129" s="39"/>
      <c r="B129" s="40"/>
      <c r="C129" s="41"/>
      <c r="D129" s="240" t="s">
        <v>162</v>
      </c>
      <c r="E129" s="41"/>
      <c r="F129" s="241" t="s">
        <v>1232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162</v>
      </c>
      <c r="AU129" s="18" t="s">
        <v>87</v>
      </c>
    </row>
    <row r="130" s="13" customFormat="1">
      <c r="A130" s="13"/>
      <c r="B130" s="245"/>
      <c r="C130" s="246"/>
      <c r="D130" s="240" t="s">
        <v>163</v>
      </c>
      <c r="E130" s="247" t="s">
        <v>1</v>
      </c>
      <c r="F130" s="248" t="s">
        <v>832</v>
      </c>
      <c r="G130" s="246"/>
      <c r="H130" s="247" t="s">
        <v>1</v>
      </c>
      <c r="I130" s="249"/>
      <c r="J130" s="246"/>
      <c r="K130" s="246"/>
      <c r="L130" s="250"/>
      <c r="M130" s="251"/>
      <c r="N130" s="252"/>
      <c r="O130" s="252"/>
      <c r="P130" s="252"/>
      <c r="Q130" s="252"/>
      <c r="R130" s="252"/>
      <c r="S130" s="252"/>
      <c r="T130" s="25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4" t="s">
        <v>163</v>
      </c>
      <c r="AU130" s="254" t="s">
        <v>87</v>
      </c>
      <c r="AV130" s="13" t="s">
        <v>85</v>
      </c>
      <c r="AW130" s="13" t="s">
        <v>33</v>
      </c>
      <c r="AX130" s="13" t="s">
        <v>77</v>
      </c>
      <c r="AY130" s="254" t="s">
        <v>149</v>
      </c>
    </row>
    <row r="131" s="14" customFormat="1">
      <c r="A131" s="14"/>
      <c r="B131" s="255"/>
      <c r="C131" s="256"/>
      <c r="D131" s="240" t="s">
        <v>163</v>
      </c>
      <c r="E131" s="257" t="s">
        <v>1</v>
      </c>
      <c r="F131" s="258" t="s">
        <v>1233</v>
      </c>
      <c r="G131" s="256"/>
      <c r="H131" s="259">
        <v>24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163</v>
      </c>
      <c r="AU131" s="265" t="s">
        <v>87</v>
      </c>
      <c r="AV131" s="14" t="s">
        <v>87</v>
      </c>
      <c r="AW131" s="14" t="s">
        <v>33</v>
      </c>
      <c r="AX131" s="14" t="s">
        <v>85</v>
      </c>
      <c r="AY131" s="265" t="s">
        <v>149</v>
      </c>
    </row>
    <row r="132" s="2" customFormat="1" ht="21.75" customHeight="1">
      <c r="A132" s="39"/>
      <c r="B132" s="40"/>
      <c r="C132" s="227" t="s">
        <v>87</v>
      </c>
      <c r="D132" s="227" t="s">
        <v>155</v>
      </c>
      <c r="E132" s="228" t="s">
        <v>834</v>
      </c>
      <c r="F132" s="229" t="s">
        <v>835</v>
      </c>
      <c r="G132" s="230" t="s">
        <v>319</v>
      </c>
      <c r="H132" s="231">
        <v>51.130000000000003</v>
      </c>
      <c r="I132" s="232"/>
      <c r="J132" s="233">
        <f>ROUND(I132*H132,2)</f>
        <v>0</v>
      </c>
      <c r="K132" s="229" t="s">
        <v>159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148</v>
      </c>
      <c r="AT132" s="238" t="s">
        <v>155</v>
      </c>
      <c r="AU132" s="238" t="s">
        <v>87</v>
      </c>
      <c r="AY132" s="18" t="s">
        <v>149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148</v>
      </c>
      <c r="BM132" s="238" t="s">
        <v>1236</v>
      </c>
    </row>
    <row r="133" s="2" customFormat="1">
      <c r="A133" s="39"/>
      <c r="B133" s="40"/>
      <c r="C133" s="41"/>
      <c r="D133" s="240" t="s">
        <v>162</v>
      </c>
      <c r="E133" s="41"/>
      <c r="F133" s="241" t="s">
        <v>837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162</v>
      </c>
      <c r="AU133" s="18" t="s">
        <v>87</v>
      </c>
    </row>
    <row r="134" s="14" customFormat="1">
      <c r="A134" s="14"/>
      <c r="B134" s="255"/>
      <c r="C134" s="256"/>
      <c r="D134" s="240" t="s">
        <v>163</v>
      </c>
      <c r="E134" s="257" t="s">
        <v>1</v>
      </c>
      <c r="F134" s="258" t="s">
        <v>1330</v>
      </c>
      <c r="G134" s="256"/>
      <c r="H134" s="259">
        <v>51.130000000000003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163</v>
      </c>
      <c r="AU134" s="265" t="s">
        <v>87</v>
      </c>
      <c r="AV134" s="14" t="s">
        <v>87</v>
      </c>
      <c r="AW134" s="14" t="s">
        <v>33</v>
      </c>
      <c r="AX134" s="14" t="s">
        <v>85</v>
      </c>
      <c r="AY134" s="265" t="s">
        <v>149</v>
      </c>
    </row>
    <row r="135" s="13" customFormat="1">
      <c r="A135" s="13"/>
      <c r="B135" s="245"/>
      <c r="C135" s="246"/>
      <c r="D135" s="240" t="s">
        <v>163</v>
      </c>
      <c r="E135" s="247" t="s">
        <v>1</v>
      </c>
      <c r="F135" s="248" t="s">
        <v>839</v>
      </c>
      <c r="G135" s="246"/>
      <c r="H135" s="247" t="s">
        <v>1</v>
      </c>
      <c r="I135" s="249"/>
      <c r="J135" s="246"/>
      <c r="K135" s="246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163</v>
      </c>
      <c r="AU135" s="254" t="s">
        <v>87</v>
      </c>
      <c r="AV135" s="13" t="s">
        <v>85</v>
      </c>
      <c r="AW135" s="13" t="s">
        <v>33</v>
      </c>
      <c r="AX135" s="13" t="s">
        <v>77</v>
      </c>
      <c r="AY135" s="254" t="s">
        <v>149</v>
      </c>
    </row>
    <row r="136" s="13" customFormat="1">
      <c r="A136" s="13"/>
      <c r="B136" s="245"/>
      <c r="C136" s="246"/>
      <c r="D136" s="240" t="s">
        <v>163</v>
      </c>
      <c r="E136" s="247" t="s">
        <v>1</v>
      </c>
      <c r="F136" s="248" t="s">
        <v>1239</v>
      </c>
      <c r="G136" s="246"/>
      <c r="H136" s="247" t="s">
        <v>1</v>
      </c>
      <c r="I136" s="249"/>
      <c r="J136" s="246"/>
      <c r="K136" s="246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163</v>
      </c>
      <c r="AU136" s="254" t="s">
        <v>87</v>
      </c>
      <c r="AV136" s="13" t="s">
        <v>85</v>
      </c>
      <c r="AW136" s="13" t="s">
        <v>33</v>
      </c>
      <c r="AX136" s="13" t="s">
        <v>77</v>
      </c>
      <c r="AY136" s="254" t="s">
        <v>149</v>
      </c>
    </row>
    <row r="137" s="2" customFormat="1" ht="16.5" customHeight="1">
      <c r="A137" s="39"/>
      <c r="B137" s="40"/>
      <c r="C137" s="227" t="s">
        <v>171</v>
      </c>
      <c r="D137" s="227" t="s">
        <v>155</v>
      </c>
      <c r="E137" s="228" t="s">
        <v>841</v>
      </c>
      <c r="F137" s="229" t="s">
        <v>842</v>
      </c>
      <c r="G137" s="230" t="s">
        <v>319</v>
      </c>
      <c r="H137" s="231">
        <v>15.339</v>
      </c>
      <c r="I137" s="232"/>
      <c r="J137" s="233">
        <f>ROUND(I137*H137,2)</f>
        <v>0</v>
      </c>
      <c r="K137" s="229" t="s">
        <v>159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148</v>
      </c>
      <c r="AT137" s="238" t="s">
        <v>155</v>
      </c>
      <c r="AU137" s="238" t="s">
        <v>87</v>
      </c>
      <c r="AY137" s="18" t="s">
        <v>149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148</v>
      </c>
      <c r="BM137" s="238" t="s">
        <v>1240</v>
      </c>
    </row>
    <row r="138" s="2" customFormat="1">
      <c r="A138" s="39"/>
      <c r="B138" s="40"/>
      <c r="C138" s="41"/>
      <c r="D138" s="240" t="s">
        <v>162</v>
      </c>
      <c r="E138" s="41"/>
      <c r="F138" s="241" t="s">
        <v>844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162</v>
      </c>
      <c r="AU138" s="18" t="s">
        <v>87</v>
      </c>
    </row>
    <row r="139" s="13" customFormat="1">
      <c r="A139" s="13"/>
      <c r="B139" s="245"/>
      <c r="C139" s="246"/>
      <c r="D139" s="240" t="s">
        <v>163</v>
      </c>
      <c r="E139" s="247" t="s">
        <v>1</v>
      </c>
      <c r="F139" s="248" t="s">
        <v>1241</v>
      </c>
      <c r="G139" s="246"/>
      <c r="H139" s="247" t="s">
        <v>1</v>
      </c>
      <c r="I139" s="249"/>
      <c r="J139" s="246"/>
      <c r="K139" s="246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163</v>
      </c>
      <c r="AU139" s="254" t="s">
        <v>87</v>
      </c>
      <c r="AV139" s="13" t="s">
        <v>85</v>
      </c>
      <c r="AW139" s="13" t="s">
        <v>33</v>
      </c>
      <c r="AX139" s="13" t="s">
        <v>77</v>
      </c>
      <c r="AY139" s="254" t="s">
        <v>149</v>
      </c>
    </row>
    <row r="140" s="14" customFormat="1">
      <c r="A140" s="14"/>
      <c r="B140" s="255"/>
      <c r="C140" s="256"/>
      <c r="D140" s="240" t="s">
        <v>163</v>
      </c>
      <c r="E140" s="257" t="s">
        <v>1</v>
      </c>
      <c r="F140" s="258" t="s">
        <v>1331</v>
      </c>
      <c r="G140" s="256"/>
      <c r="H140" s="259">
        <v>15.339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163</v>
      </c>
      <c r="AU140" s="265" t="s">
        <v>87</v>
      </c>
      <c r="AV140" s="14" t="s">
        <v>87</v>
      </c>
      <c r="AW140" s="14" t="s">
        <v>33</v>
      </c>
      <c r="AX140" s="14" t="s">
        <v>85</v>
      </c>
      <c r="AY140" s="265" t="s">
        <v>149</v>
      </c>
    </row>
    <row r="141" s="2" customFormat="1" ht="16.5" customHeight="1">
      <c r="A141" s="39"/>
      <c r="B141" s="40"/>
      <c r="C141" s="227" t="s">
        <v>148</v>
      </c>
      <c r="D141" s="227" t="s">
        <v>155</v>
      </c>
      <c r="E141" s="228" t="s">
        <v>849</v>
      </c>
      <c r="F141" s="229" t="s">
        <v>850</v>
      </c>
      <c r="G141" s="230" t="s">
        <v>274</v>
      </c>
      <c r="H141" s="231">
        <v>113.62000000000001</v>
      </c>
      <c r="I141" s="232"/>
      <c r="J141" s="233">
        <f>ROUND(I141*H141,2)</f>
        <v>0</v>
      </c>
      <c r="K141" s="229" t="s">
        <v>159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0.00084999999999999995</v>
      </c>
      <c r="R141" s="236">
        <f>Q141*H141</f>
        <v>0.096576999999999996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148</v>
      </c>
      <c r="AT141" s="238" t="s">
        <v>155</v>
      </c>
      <c r="AU141" s="238" t="s">
        <v>87</v>
      </c>
      <c r="AY141" s="18" t="s">
        <v>149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148</v>
      </c>
      <c r="BM141" s="238" t="s">
        <v>1243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852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87</v>
      </c>
    </row>
    <row r="143" s="13" customFormat="1">
      <c r="A143" s="13"/>
      <c r="B143" s="245"/>
      <c r="C143" s="246"/>
      <c r="D143" s="240" t="s">
        <v>163</v>
      </c>
      <c r="E143" s="247" t="s">
        <v>1</v>
      </c>
      <c r="F143" s="248" t="s">
        <v>1332</v>
      </c>
      <c r="G143" s="246"/>
      <c r="H143" s="247" t="s">
        <v>1</v>
      </c>
      <c r="I143" s="249"/>
      <c r="J143" s="246"/>
      <c r="K143" s="246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163</v>
      </c>
      <c r="AU143" s="254" t="s">
        <v>87</v>
      </c>
      <c r="AV143" s="13" t="s">
        <v>85</v>
      </c>
      <c r="AW143" s="13" t="s">
        <v>33</v>
      </c>
      <c r="AX143" s="13" t="s">
        <v>77</v>
      </c>
      <c r="AY143" s="254" t="s">
        <v>149</v>
      </c>
    </row>
    <row r="144" s="14" customFormat="1">
      <c r="A144" s="14"/>
      <c r="B144" s="255"/>
      <c r="C144" s="256"/>
      <c r="D144" s="240" t="s">
        <v>163</v>
      </c>
      <c r="E144" s="257" t="s">
        <v>1</v>
      </c>
      <c r="F144" s="258" t="s">
        <v>1333</v>
      </c>
      <c r="G144" s="256"/>
      <c r="H144" s="259">
        <v>113.62000000000001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5" t="s">
        <v>163</v>
      </c>
      <c r="AU144" s="265" t="s">
        <v>87</v>
      </c>
      <c r="AV144" s="14" t="s">
        <v>87</v>
      </c>
      <c r="AW144" s="14" t="s">
        <v>33</v>
      </c>
      <c r="AX144" s="14" t="s">
        <v>85</v>
      </c>
      <c r="AY144" s="265" t="s">
        <v>149</v>
      </c>
    </row>
    <row r="145" s="2" customFormat="1" ht="16.5" customHeight="1">
      <c r="A145" s="39"/>
      <c r="B145" s="40"/>
      <c r="C145" s="227" t="s">
        <v>152</v>
      </c>
      <c r="D145" s="227" t="s">
        <v>155</v>
      </c>
      <c r="E145" s="228" t="s">
        <v>856</v>
      </c>
      <c r="F145" s="229" t="s">
        <v>857</v>
      </c>
      <c r="G145" s="230" t="s">
        <v>274</v>
      </c>
      <c r="H145" s="231">
        <v>113.62000000000001</v>
      </c>
      <c r="I145" s="232"/>
      <c r="J145" s="233">
        <f>ROUND(I145*H145,2)</f>
        <v>0</v>
      </c>
      <c r="K145" s="229" t="s">
        <v>159</v>
      </c>
      <c r="L145" s="45"/>
      <c r="M145" s="234" t="s">
        <v>1</v>
      </c>
      <c r="N145" s="235" t="s">
        <v>42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148</v>
      </c>
      <c r="AT145" s="238" t="s">
        <v>155</v>
      </c>
      <c r="AU145" s="238" t="s">
        <v>87</v>
      </c>
      <c r="AY145" s="18" t="s">
        <v>149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148</v>
      </c>
      <c r="BM145" s="238" t="s">
        <v>1246</v>
      </c>
    </row>
    <row r="146" s="2" customFormat="1">
      <c r="A146" s="39"/>
      <c r="B146" s="40"/>
      <c r="C146" s="41"/>
      <c r="D146" s="240" t="s">
        <v>162</v>
      </c>
      <c r="E146" s="41"/>
      <c r="F146" s="241" t="s">
        <v>859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162</v>
      </c>
      <c r="AU146" s="18" t="s">
        <v>87</v>
      </c>
    </row>
    <row r="147" s="14" customFormat="1">
      <c r="A147" s="14"/>
      <c r="B147" s="255"/>
      <c r="C147" s="256"/>
      <c r="D147" s="240" t="s">
        <v>163</v>
      </c>
      <c r="E147" s="257" t="s">
        <v>1</v>
      </c>
      <c r="F147" s="258" t="s">
        <v>1334</v>
      </c>
      <c r="G147" s="256"/>
      <c r="H147" s="259">
        <v>113.62000000000001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163</v>
      </c>
      <c r="AU147" s="265" t="s">
        <v>87</v>
      </c>
      <c r="AV147" s="14" t="s">
        <v>87</v>
      </c>
      <c r="AW147" s="14" t="s">
        <v>33</v>
      </c>
      <c r="AX147" s="14" t="s">
        <v>85</v>
      </c>
      <c r="AY147" s="265" t="s">
        <v>149</v>
      </c>
    </row>
    <row r="148" s="2" customFormat="1" ht="21.75" customHeight="1">
      <c r="A148" s="39"/>
      <c r="B148" s="40"/>
      <c r="C148" s="227" t="s">
        <v>188</v>
      </c>
      <c r="D148" s="227" t="s">
        <v>155</v>
      </c>
      <c r="E148" s="228" t="s">
        <v>361</v>
      </c>
      <c r="F148" s="229" t="s">
        <v>362</v>
      </c>
      <c r="G148" s="230" t="s">
        <v>319</v>
      </c>
      <c r="H148" s="231">
        <v>16.111000000000001</v>
      </c>
      <c r="I148" s="232"/>
      <c r="J148" s="233">
        <f>ROUND(I148*H148,2)</f>
        <v>0</v>
      </c>
      <c r="K148" s="229" t="s">
        <v>159</v>
      </c>
      <c r="L148" s="45"/>
      <c r="M148" s="234" t="s">
        <v>1</v>
      </c>
      <c r="N148" s="235" t="s">
        <v>42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148</v>
      </c>
      <c r="AT148" s="238" t="s">
        <v>155</v>
      </c>
      <c r="AU148" s="238" t="s">
        <v>87</v>
      </c>
      <c r="AY148" s="18" t="s">
        <v>149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148</v>
      </c>
      <c r="BM148" s="238" t="s">
        <v>1248</v>
      </c>
    </row>
    <row r="149" s="2" customFormat="1">
      <c r="A149" s="39"/>
      <c r="B149" s="40"/>
      <c r="C149" s="41"/>
      <c r="D149" s="240" t="s">
        <v>162</v>
      </c>
      <c r="E149" s="41"/>
      <c r="F149" s="241" t="s">
        <v>364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162</v>
      </c>
      <c r="AU149" s="18" t="s">
        <v>87</v>
      </c>
    </row>
    <row r="150" s="13" customFormat="1">
      <c r="A150" s="13"/>
      <c r="B150" s="245"/>
      <c r="C150" s="246"/>
      <c r="D150" s="240" t="s">
        <v>163</v>
      </c>
      <c r="E150" s="247" t="s">
        <v>1</v>
      </c>
      <c r="F150" s="248" t="s">
        <v>366</v>
      </c>
      <c r="G150" s="246"/>
      <c r="H150" s="247" t="s">
        <v>1</v>
      </c>
      <c r="I150" s="249"/>
      <c r="J150" s="246"/>
      <c r="K150" s="246"/>
      <c r="L150" s="250"/>
      <c r="M150" s="251"/>
      <c r="N150" s="252"/>
      <c r="O150" s="252"/>
      <c r="P150" s="252"/>
      <c r="Q150" s="252"/>
      <c r="R150" s="252"/>
      <c r="S150" s="252"/>
      <c r="T150" s="25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163</v>
      </c>
      <c r="AU150" s="254" t="s">
        <v>87</v>
      </c>
      <c r="AV150" s="13" t="s">
        <v>85</v>
      </c>
      <c r="AW150" s="13" t="s">
        <v>33</v>
      </c>
      <c r="AX150" s="13" t="s">
        <v>77</v>
      </c>
      <c r="AY150" s="254" t="s">
        <v>149</v>
      </c>
    </row>
    <row r="151" s="14" customFormat="1">
      <c r="A151" s="14"/>
      <c r="B151" s="255"/>
      <c r="C151" s="256"/>
      <c r="D151" s="240" t="s">
        <v>163</v>
      </c>
      <c r="E151" s="257" t="s">
        <v>1</v>
      </c>
      <c r="F151" s="258" t="s">
        <v>1335</v>
      </c>
      <c r="G151" s="256"/>
      <c r="H151" s="259">
        <v>51.130000000000003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163</v>
      </c>
      <c r="AU151" s="265" t="s">
        <v>87</v>
      </c>
      <c r="AV151" s="14" t="s">
        <v>87</v>
      </c>
      <c r="AW151" s="14" t="s">
        <v>33</v>
      </c>
      <c r="AX151" s="14" t="s">
        <v>77</v>
      </c>
      <c r="AY151" s="265" t="s">
        <v>149</v>
      </c>
    </row>
    <row r="152" s="14" customFormat="1">
      <c r="A152" s="14"/>
      <c r="B152" s="255"/>
      <c r="C152" s="256"/>
      <c r="D152" s="240" t="s">
        <v>163</v>
      </c>
      <c r="E152" s="257" t="s">
        <v>1</v>
      </c>
      <c r="F152" s="258" t="s">
        <v>1336</v>
      </c>
      <c r="G152" s="256"/>
      <c r="H152" s="259">
        <v>-35.018999999999998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163</v>
      </c>
      <c r="AU152" s="265" t="s">
        <v>87</v>
      </c>
      <c r="AV152" s="14" t="s">
        <v>87</v>
      </c>
      <c r="AW152" s="14" t="s">
        <v>33</v>
      </c>
      <c r="AX152" s="14" t="s">
        <v>77</v>
      </c>
      <c r="AY152" s="265" t="s">
        <v>149</v>
      </c>
    </row>
    <row r="153" s="15" customFormat="1">
      <c r="A153" s="15"/>
      <c r="B153" s="269"/>
      <c r="C153" s="270"/>
      <c r="D153" s="240" t="s">
        <v>163</v>
      </c>
      <c r="E153" s="271" t="s">
        <v>1</v>
      </c>
      <c r="F153" s="272" t="s">
        <v>290</v>
      </c>
      <c r="G153" s="270"/>
      <c r="H153" s="273">
        <v>16.111000000000001</v>
      </c>
      <c r="I153" s="274"/>
      <c r="J153" s="270"/>
      <c r="K153" s="270"/>
      <c r="L153" s="275"/>
      <c r="M153" s="276"/>
      <c r="N153" s="277"/>
      <c r="O153" s="277"/>
      <c r="P153" s="277"/>
      <c r="Q153" s="277"/>
      <c r="R153" s="277"/>
      <c r="S153" s="277"/>
      <c r="T153" s="27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9" t="s">
        <v>163</v>
      </c>
      <c r="AU153" s="279" t="s">
        <v>87</v>
      </c>
      <c r="AV153" s="15" t="s">
        <v>148</v>
      </c>
      <c r="AW153" s="15" t="s">
        <v>33</v>
      </c>
      <c r="AX153" s="15" t="s">
        <v>85</v>
      </c>
      <c r="AY153" s="279" t="s">
        <v>149</v>
      </c>
    </row>
    <row r="154" s="2" customFormat="1" ht="24.15" customHeight="1">
      <c r="A154" s="39"/>
      <c r="B154" s="40"/>
      <c r="C154" s="227" t="s">
        <v>193</v>
      </c>
      <c r="D154" s="227" t="s">
        <v>155</v>
      </c>
      <c r="E154" s="228" t="s">
        <v>373</v>
      </c>
      <c r="F154" s="229" t="s">
        <v>374</v>
      </c>
      <c r="G154" s="230" t="s">
        <v>319</v>
      </c>
      <c r="H154" s="231">
        <v>161.11000000000001</v>
      </c>
      <c r="I154" s="232"/>
      <c r="J154" s="233">
        <f>ROUND(I154*H154,2)</f>
        <v>0</v>
      </c>
      <c r="K154" s="229" t="s">
        <v>159</v>
      </c>
      <c r="L154" s="45"/>
      <c r="M154" s="234" t="s">
        <v>1</v>
      </c>
      <c r="N154" s="235" t="s">
        <v>42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148</v>
      </c>
      <c r="AT154" s="238" t="s">
        <v>155</v>
      </c>
      <c r="AU154" s="238" t="s">
        <v>87</v>
      </c>
      <c r="AY154" s="18" t="s">
        <v>149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148</v>
      </c>
      <c r="BM154" s="238" t="s">
        <v>1251</v>
      </c>
    </row>
    <row r="155" s="2" customFormat="1">
      <c r="A155" s="39"/>
      <c r="B155" s="40"/>
      <c r="C155" s="41"/>
      <c r="D155" s="240" t="s">
        <v>162</v>
      </c>
      <c r="E155" s="41"/>
      <c r="F155" s="241" t="s">
        <v>376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162</v>
      </c>
      <c r="AU155" s="18" t="s">
        <v>87</v>
      </c>
    </row>
    <row r="156" s="13" customFormat="1">
      <c r="A156" s="13"/>
      <c r="B156" s="245"/>
      <c r="C156" s="246"/>
      <c r="D156" s="240" t="s">
        <v>163</v>
      </c>
      <c r="E156" s="247" t="s">
        <v>1</v>
      </c>
      <c r="F156" s="248" t="s">
        <v>366</v>
      </c>
      <c r="G156" s="246"/>
      <c r="H156" s="247" t="s">
        <v>1</v>
      </c>
      <c r="I156" s="249"/>
      <c r="J156" s="246"/>
      <c r="K156" s="246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163</v>
      </c>
      <c r="AU156" s="254" t="s">
        <v>87</v>
      </c>
      <c r="AV156" s="13" t="s">
        <v>85</v>
      </c>
      <c r="AW156" s="13" t="s">
        <v>33</v>
      </c>
      <c r="AX156" s="13" t="s">
        <v>77</v>
      </c>
      <c r="AY156" s="254" t="s">
        <v>149</v>
      </c>
    </row>
    <row r="157" s="14" customFormat="1">
      <c r="A157" s="14"/>
      <c r="B157" s="255"/>
      <c r="C157" s="256"/>
      <c r="D157" s="240" t="s">
        <v>163</v>
      </c>
      <c r="E157" s="257" t="s">
        <v>1</v>
      </c>
      <c r="F157" s="258" t="s">
        <v>1337</v>
      </c>
      <c r="G157" s="256"/>
      <c r="H157" s="259">
        <v>161.11000000000001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163</v>
      </c>
      <c r="AU157" s="265" t="s">
        <v>87</v>
      </c>
      <c r="AV157" s="14" t="s">
        <v>87</v>
      </c>
      <c r="AW157" s="14" t="s">
        <v>33</v>
      </c>
      <c r="AX157" s="14" t="s">
        <v>85</v>
      </c>
      <c r="AY157" s="265" t="s">
        <v>149</v>
      </c>
    </row>
    <row r="158" s="2" customFormat="1" ht="16.5" customHeight="1">
      <c r="A158" s="39"/>
      <c r="B158" s="40"/>
      <c r="C158" s="227" t="s">
        <v>197</v>
      </c>
      <c r="D158" s="227" t="s">
        <v>155</v>
      </c>
      <c r="E158" s="228" t="s">
        <v>379</v>
      </c>
      <c r="F158" s="229" t="s">
        <v>380</v>
      </c>
      <c r="G158" s="230" t="s">
        <v>381</v>
      </c>
      <c r="H158" s="231">
        <v>29</v>
      </c>
      <c r="I158" s="232"/>
      <c r="J158" s="233">
        <f>ROUND(I158*H158,2)</f>
        <v>0</v>
      </c>
      <c r="K158" s="229" t="s">
        <v>159</v>
      </c>
      <c r="L158" s="45"/>
      <c r="M158" s="234" t="s">
        <v>1</v>
      </c>
      <c r="N158" s="235" t="s">
        <v>42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148</v>
      </c>
      <c r="AT158" s="238" t="s">
        <v>155</v>
      </c>
      <c r="AU158" s="238" t="s">
        <v>87</v>
      </c>
      <c r="AY158" s="18" t="s">
        <v>149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148</v>
      </c>
      <c r="BM158" s="238" t="s">
        <v>1253</v>
      </c>
    </row>
    <row r="159" s="2" customFormat="1">
      <c r="A159" s="39"/>
      <c r="B159" s="40"/>
      <c r="C159" s="41"/>
      <c r="D159" s="240" t="s">
        <v>162</v>
      </c>
      <c r="E159" s="41"/>
      <c r="F159" s="241" t="s">
        <v>383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162</v>
      </c>
      <c r="AU159" s="18" t="s">
        <v>87</v>
      </c>
    </row>
    <row r="160" s="14" customFormat="1">
      <c r="A160" s="14"/>
      <c r="B160" s="255"/>
      <c r="C160" s="256"/>
      <c r="D160" s="240" t="s">
        <v>163</v>
      </c>
      <c r="E160" s="257" t="s">
        <v>1</v>
      </c>
      <c r="F160" s="258" t="s">
        <v>1338</v>
      </c>
      <c r="G160" s="256"/>
      <c r="H160" s="259">
        <v>29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163</v>
      </c>
      <c r="AU160" s="265" t="s">
        <v>87</v>
      </c>
      <c r="AV160" s="14" t="s">
        <v>87</v>
      </c>
      <c r="AW160" s="14" t="s">
        <v>33</v>
      </c>
      <c r="AX160" s="14" t="s">
        <v>85</v>
      </c>
      <c r="AY160" s="265" t="s">
        <v>149</v>
      </c>
    </row>
    <row r="161" s="2" customFormat="1" ht="16.5" customHeight="1">
      <c r="A161" s="39"/>
      <c r="B161" s="40"/>
      <c r="C161" s="227" t="s">
        <v>203</v>
      </c>
      <c r="D161" s="227" t="s">
        <v>155</v>
      </c>
      <c r="E161" s="228" t="s">
        <v>407</v>
      </c>
      <c r="F161" s="229" t="s">
        <v>408</v>
      </c>
      <c r="G161" s="230" t="s">
        <v>319</v>
      </c>
      <c r="H161" s="231">
        <v>35.018999999999998</v>
      </c>
      <c r="I161" s="232"/>
      <c r="J161" s="233">
        <f>ROUND(I161*H161,2)</f>
        <v>0</v>
      </c>
      <c r="K161" s="229" t="s">
        <v>159</v>
      </c>
      <c r="L161" s="45"/>
      <c r="M161" s="234" t="s">
        <v>1</v>
      </c>
      <c r="N161" s="235" t="s">
        <v>42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148</v>
      </c>
      <c r="AT161" s="238" t="s">
        <v>155</v>
      </c>
      <c r="AU161" s="238" t="s">
        <v>87</v>
      </c>
      <c r="AY161" s="18" t="s">
        <v>149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148</v>
      </c>
      <c r="BM161" s="238" t="s">
        <v>1255</v>
      </c>
    </row>
    <row r="162" s="2" customFormat="1">
      <c r="A162" s="39"/>
      <c r="B162" s="40"/>
      <c r="C162" s="41"/>
      <c r="D162" s="240" t="s">
        <v>162</v>
      </c>
      <c r="E162" s="41"/>
      <c r="F162" s="241" t="s">
        <v>410</v>
      </c>
      <c r="G162" s="41"/>
      <c r="H162" s="41"/>
      <c r="I162" s="242"/>
      <c r="J162" s="41"/>
      <c r="K162" s="41"/>
      <c r="L162" s="45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162</v>
      </c>
      <c r="AU162" s="18" t="s">
        <v>87</v>
      </c>
    </row>
    <row r="163" s="14" customFormat="1">
      <c r="A163" s="14"/>
      <c r="B163" s="255"/>
      <c r="C163" s="256"/>
      <c r="D163" s="240" t="s">
        <v>163</v>
      </c>
      <c r="E163" s="257" t="s">
        <v>1</v>
      </c>
      <c r="F163" s="258" t="s">
        <v>1339</v>
      </c>
      <c r="G163" s="256"/>
      <c r="H163" s="259">
        <v>51.130000000000003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163</v>
      </c>
      <c r="AU163" s="265" t="s">
        <v>87</v>
      </c>
      <c r="AV163" s="14" t="s">
        <v>87</v>
      </c>
      <c r="AW163" s="14" t="s">
        <v>33</v>
      </c>
      <c r="AX163" s="14" t="s">
        <v>77</v>
      </c>
      <c r="AY163" s="265" t="s">
        <v>149</v>
      </c>
    </row>
    <row r="164" s="14" customFormat="1">
      <c r="A164" s="14"/>
      <c r="B164" s="255"/>
      <c r="C164" s="256"/>
      <c r="D164" s="240" t="s">
        <v>163</v>
      </c>
      <c r="E164" s="257" t="s">
        <v>1</v>
      </c>
      <c r="F164" s="258" t="s">
        <v>1340</v>
      </c>
      <c r="G164" s="256"/>
      <c r="H164" s="259">
        <v>-10.553000000000001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163</v>
      </c>
      <c r="AU164" s="265" t="s">
        <v>87</v>
      </c>
      <c r="AV164" s="14" t="s">
        <v>87</v>
      </c>
      <c r="AW164" s="14" t="s">
        <v>33</v>
      </c>
      <c r="AX164" s="14" t="s">
        <v>77</v>
      </c>
      <c r="AY164" s="265" t="s">
        <v>149</v>
      </c>
    </row>
    <row r="165" s="13" customFormat="1">
      <c r="A165" s="13"/>
      <c r="B165" s="245"/>
      <c r="C165" s="246"/>
      <c r="D165" s="240" t="s">
        <v>163</v>
      </c>
      <c r="E165" s="247" t="s">
        <v>1</v>
      </c>
      <c r="F165" s="248" t="s">
        <v>1341</v>
      </c>
      <c r="G165" s="246"/>
      <c r="H165" s="247" t="s">
        <v>1</v>
      </c>
      <c r="I165" s="249"/>
      <c r="J165" s="246"/>
      <c r="K165" s="246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163</v>
      </c>
      <c r="AU165" s="254" t="s">
        <v>87</v>
      </c>
      <c r="AV165" s="13" t="s">
        <v>85</v>
      </c>
      <c r="AW165" s="13" t="s">
        <v>33</v>
      </c>
      <c r="AX165" s="13" t="s">
        <v>77</v>
      </c>
      <c r="AY165" s="254" t="s">
        <v>149</v>
      </c>
    </row>
    <row r="166" s="14" customFormat="1">
      <c r="A166" s="14"/>
      <c r="B166" s="255"/>
      <c r="C166" s="256"/>
      <c r="D166" s="240" t="s">
        <v>163</v>
      </c>
      <c r="E166" s="257" t="s">
        <v>1</v>
      </c>
      <c r="F166" s="258" t="s">
        <v>1342</v>
      </c>
      <c r="G166" s="256"/>
      <c r="H166" s="259">
        <v>-1.4039999999999999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163</v>
      </c>
      <c r="AU166" s="265" t="s">
        <v>87</v>
      </c>
      <c r="AV166" s="14" t="s">
        <v>87</v>
      </c>
      <c r="AW166" s="14" t="s">
        <v>33</v>
      </c>
      <c r="AX166" s="14" t="s">
        <v>77</v>
      </c>
      <c r="AY166" s="265" t="s">
        <v>149</v>
      </c>
    </row>
    <row r="167" s="14" customFormat="1">
      <c r="A167" s="14"/>
      <c r="B167" s="255"/>
      <c r="C167" s="256"/>
      <c r="D167" s="240" t="s">
        <v>163</v>
      </c>
      <c r="E167" s="257" t="s">
        <v>1</v>
      </c>
      <c r="F167" s="258" t="s">
        <v>1343</v>
      </c>
      <c r="G167" s="256"/>
      <c r="H167" s="259">
        <v>-0.81899999999999995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5" t="s">
        <v>163</v>
      </c>
      <c r="AU167" s="265" t="s">
        <v>87</v>
      </c>
      <c r="AV167" s="14" t="s">
        <v>87</v>
      </c>
      <c r="AW167" s="14" t="s">
        <v>33</v>
      </c>
      <c r="AX167" s="14" t="s">
        <v>77</v>
      </c>
      <c r="AY167" s="265" t="s">
        <v>149</v>
      </c>
    </row>
    <row r="168" s="14" customFormat="1">
      <c r="A168" s="14"/>
      <c r="B168" s="255"/>
      <c r="C168" s="256"/>
      <c r="D168" s="240" t="s">
        <v>163</v>
      </c>
      <c r="E168" s="257" t="s">
        <v>1</v>
      </c>
      <c r="F168" s="258" t="s">
        <v>1344</v>
      </c>
      <c r="G168" s="256"/>
      <c r="H168" s="259">
        <v>-3.335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163</v>
      </c>
      <c r="AU168" s="265" t="s">
        <v>87</v>
      </c>
      <c r="AV168" s="14" t="s">
        <v>87</v>
      </c>
      <c r="AW168" s="14" t="s">
        <v>33</v>
      </c>
      <c r="AX168" s="14" t="s">
        <v>77</v>
      </c>
      <c r="AY168" s="265" t="s">
        <v>149</v>
      </c>
    </row>
    <row r="169" s="13" customFormat="1">
      <c r="A169" s="13"/>
      <c r="B169" s="245"/>
      <c r="C169" s="246"/>
      <c r="D169" s="240" t="s">
        <v>163</v>
      </c>
      <c r="E169" s="247" t="s">
        <v>1</v>
      </c>
      <c r="F169" s="248" t="s">
        <v>874</v>
      </c>
      <c r="G169" s="246"/>
      <c r="H169" s="247" t="s">
        <v>1</v>
      </c>
      <c r="I169" s="249"/>
      <c r="J169" s="246"/>
      <c r="K169" s="246"/>
      <c r="L169" s="250"/>
      <c r="M169" s="251"/>
      <c r="N169" s="252"/>
      <c r="O169" s="252"/>
      <c r="P169" s="252"/>
      <c r="Q169" s="252"/>
      <c r="R169" s="252"/>
      <c r="S169" s="252"/>
      <c r="T169" s="25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4" t="s">
        <v>163</v>
      </c>
      <c r="AU169" s="254" t="s">
        <v>87</v>
      </c>
      <c r="AV169" s="13" t="s">
        <v>85</v>
      </c>
      <c r="AW169" s="13" t="s">
        <v>33</v>
      </c>
      <c r="AX169" s="13" t="s">
        <v>77</v>
      </c>
      <c r="AY169" s="254" t="s">
        <v>149</v>
      </c>
    </row>
    <row r="170" s="15" customFormat="1">
      <c r="A170" s="15"/>
      <c r="B170" s="269"/>
      <c r="C170" s="270"/>
      <c r="D170" s="240" t="s">
        <v>163</v>
      </c>
      <c r="E170" s="271" t="s">
        <v>1</v>
      </c>
      <c r="F170" s="272" t="s">
        <v>290</v>
      </c>
      <c r="G170" s="270"/>
      <c r="H170" s="273">
        <v>35.018999999999998</v>
      </c>
      <c r="I170" s="274"/>
      <c r="J170" s="270"/>
      <c r="K170" s="270"/>
      <c r="L170" s="275"/>
      <c r="M170" s="276"/>
      <c r="N170" s="277"/>
      <c r="O170" s="277"/>
      <c r="P170" s="277"/>
      <c r="Q170" s="277"/>
      <c r="R170" s="277"/>
      <c r="S170" s="277"/>
      <c r="T170" s="278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9" t="s">
        <v>163</v>
      </c>
      <c r="AU170" s="279" t="s">
        <v>87</v>
      </c>
      <c r="AV170" s="15" t="s">
        <v>148</v>
      </c>
      <c r="AW170" s="15" t="s">
        <v>33</v>
      </c>
      <c r="AX170" s="15" t="s">
        <v>85</v>
      </c>
      <c r="AY170" s="279" t="s">
        <v>149</v>
      </c>
    </row>
    <row r="171" s="2" customFormat="1" ht="16.5" customHeight="1">
      <c r="A171" s="39"/>
      <c r="B171" s="40"/>
      <c r="C171" s="227" t="s">
        <v>209</v>
      </c>
      <c r="D171" s="227" t="s">
        <v>155</v>
      </c>
      <c r="E171" s="228" t="s">
        <v>875</v>
      </c>
      <c r="F171" s="229" t="s">
        <v>876</v>
      </c>
      <c r="G171" s="230" t="s">
        <v>319</v>
      </c>
      <c r="H171" s="231">
        <v>9.9540000000000006</v>
      </c>
      <c r="I171" s="232"/>
      <c r="J171" s="233">
        <f>ROUND(I171*H171,2)</f>
        <v>0</v>
      </c>
      <c r="K171" s="229" t="s">
        <v>159</v>
      </c>
      <c r="L171" s="45"/>
      <c r="M171" s="234" t="s">
        <v>1</v>
      </c>
      <c r="N171" s="235" t="s">
        <v>42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148</v>
      </c>
      <c r="AT171" s="238" t="s">
        <v>155</v>
      </c>
      <c r="AU171" s="238" t="s">
        <v>87</v>
      </c>
      <c r="AY171" s="18" t="s">
        <v>149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148</v>
      </c>
      <c r="BM171" s="238" t="s">
        <v>1262</v>
      </c>
    </row>
    <row r="172" s="2" customFormat="1">
      <c r="A172" s="39"/>
      <c r="B172" s="40"/>
      <c r="C172" s="41"/>
      <c r="D172" s="240" t="s">
        <v>162</v>
      </c>
      <c r="E172" s="41"/>
      <c r="F172" s="241" t="s">
        <v>878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162</v>
      </c>
      <c r="AU172" s="18" t="s">
        <v>87</v>
      </c>
    </row>
    <row r="173" s="13" customFormat="1">
      <c r="A173" s="13"/>
      <c r="B173" s="245"/>
      <c r="C173" s="246"/>
      <c r="D173" s="240" t="s">
        <v>163</v>
      </c>
      <c r="E173" s="247" t="s">
        <v>1</v>
      </c>
      <c r="F173" s="248" t="s">
        <v>1345</v>
      </c>
      <c r="G173" s="246"/>
      <c r="H173" s="247" t="s">
        <v>1</v>
      </c>
      <c r="I173" s="249"/>
      <c r="J173" s="246"/>
      <c r="K173" s="246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163</v>
      </c>
      <c r="AU173" s="254" t="s">
        <v>87</v>
      </c>
      <c r="AV173" s="13" t="s">
        <v>85</v>
      </c>
      <c r="AW173" s="13" t="s">
        <v>33</v>
      </c>
      <c r="AX173" s="13" t="s">
        <v>77</v>
      </c>
      <c r="AY173" s="254" t="s">
        <v>149</v>
      </c>
    </row>
    <row r="174" s="14" customFormat="1">
      <c r="A174" s="14"/>
      <c r="B174" s="255"/>
      <c r="C174" s="256"/>
      <c r="D174" s="240" t="s">
        <v>163</v>
      </c>
      <c r="E174" s="257" t="s">
        <v>1</v>
      </c>
      <c r="F174" s="258" t="s">
        <v>1346</v>
      </c>
      <c r="G174" s="256"/>
      <c r="H174" s="259">
        <v>6.4580000000000002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163</v>
      </c>
      <c r="AU174" s="265" t="s">
        <v>87</v>
      </c>
      <c r="AV174" s="14" t="s">
        <v>87</v>
      </c>
      <c r="AW174" s="14" t="s">
        <v>33</v>
      </c>
      <c r="AX174" s="14" t="s">
        <v>77</v>
      </c>
      <c r="AY174" s="265" t="s">
        <v>149</v>
      </c>
    </row>
    <row r="175" s="14" customFormat="1">
      <c r="A175" s="14"/>
      <c r="B175" s="255"/>
      <c r="C175" s="256"/>
      <c r="D175" s="240" t="s">
        <v>163</v>
      </c>
      <c r="E175" s="257" t="s">
        <v>1</v>
      </c>
      <c r="F175" s="258" t="s">
        <v>1347</v>
      </c>
      <c r="G175" s="256"/>
      <c r="H175" s="259">
        <v>4.0949999999999998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163</v>
      </c>
      <c r="AU175" s="265" t="s">
        <v>87</v>
      </c>
      <c r="AV175" s="14" t="s">
        <v>87</v>
      </c>
      <c r="AW175" s="14" t="s">
        <v>33</v>
      </c>
      <c r="AX175" s="14" t="s">
        <v>77</v>
      </c>
      <c r="AY175" s="265" t="s">
        <v>149</v>
      </c>
    </row>
    <row r="176" s="16" customFormat="1">
      <c r="A176" s="16"/>
      <c r="B176" s="293"/>
      <c r="C176" s="294"/>
      <c r="D176" s="240" t="s">
        <v>163</v>
      </c>
      <c r="E176" s="295" t="s">
        <v>1</v>
      </c>
      <c r="F176" s="296" t="s">
        <v>881</v>
      </c>
      <c r="G176" s="294"/>
      <c r="H176" s="297">
        <v>10.553000000000001</v>
      </c>
      <c r="I176" s="298"/>
      <c r="J176" s="294"/>
      <c r="K176" s="294"/>
      <c r="L176" s="299"/>
      <c r="M176" s="300"/>
      <c r="N176" s="301"/>
      <c r="O176" s="301"/>
      <c r="P176" s="301"/>
      <c r="Q176" s="301"/>
      <c r="R176" s="301"/>
      <c r="S176" s="301"/>
      <c r="T176" s="302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303" t="s">
        <v>163</v>
      </c>
      <c r="AU176" s="303" t="s">
        <v>87</v>
      </c>
      <c r="AV176" s="16" t="s">
        <v>171</v>
      </c>
      <c r="AW176" s="16" t="s">
        <v>33</v>
      </c>
      <c r="AX176" s="16" t="s">
        <v>77</v>
      </c>
      <c r="AY176" s="303" t="s">
        <v>149</v>
      </c>
    </row>
    <row r="177" s="13" customFormat="1">
      <c r="A177" s="13"/>
      <c r="B177" s="245"/>
      <c r="C177" s="246"/>
      <c r="D177" s="240" t="s">
        <v>163</v>
      </c>
      <c r="E177" s="247" t="s">
        <v>1</v>
      </c>
      <c r="F177" s="248" t="s">
        <v>425</v>
      </c>
      <c r="G177" s="246"/>
      <c r="H177" s="247" t="s">
        <v>1</v>
      </c>
      <c r="I177" s="249"/>
      <c r="J177" s="246"/>
      <c r="K177" s="246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163</v>
      </c>
      <c r="AU177" s="254" t="s">
        <v>87</v>
      </c>
      <c r="AV177" s="13" t="s">
        <v>85</v>
      </c>
      <c r="AW177" s="13" t="s">
        <v>33</v>
      </c>
      <c r="AX177" s="13" t="s">
        <v>77</v>
      </c>
      <c r="AY177" s="254" t="s">
        <v>149</v>
      </c>
    </row>
    <row r="178" s="14" customFormat="1">
      <c r="A178" s="14"/>
      <c r="B178" s="255"/>
      <c r="C178" s="256"/>
      <c r="D178" s="240" t="s">
        <v>163</v>
      </c>
      <c r="E178" s="257" t="s">
        <v>1</v>
      </c>
      <c r="F178" s="258" t="s">
        <v>1348</v>
      </c>
      <c r="G178" s="256"/>
      <c r="H178" s="259">
        <v>-0.313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163</v>
      </c>
      <c r="AU178" s="265" t="s">
        <v>87</v>
      </c>
      <c r="AV178" s="14" t="s">
        <v>87</v>
      </c>
      <c r="AW178" s="14" t="s">
        <v>33</v>
      </c>
      <c r="AX178" s="14" t="s">
        <v>77</v>
      </c>
      <c r="AY178" s="265" t="s">
        <v>149</v>
      </c>
    </row>
    <row r="179" s="14" customFormat="1">
      <c r="A179" s="14"/>
      <c r="B179" s="255"/>
      <c r="C179" s="256"/>
      <c r="D179" s="240" t="s">
        <v>163</v>
      </c>
      <c r="E179" s="257" t="s">
        <v>1</v>
      </c>
      <c r="F179" s="258" t="s">
        <v>1349</v>
      </c>
      <c r="G179" s="256"/>
      <c r="H179" s="259">
        <v>-0.28599999999999998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5" t="s">
        <v>163</v>
      </c>
      <c r="AU179" s="265" t="s">
        <v>87</v>
      </c>
      <c r="AV179" s="14" t="s">
        <v>87</v>
      </c>
      <c r="AW179" s="14" t="s">
        <v>33</v>
      </c>
      <c r="AX179" s="14" t="s">
        <v>77</v>
      </c>
      <c r="AY179" s="265" t="s">
        <v>149</v>
      </c>
    </row>
    <row r="180" s="15" customFormat="1">
      <c r="A180" s="15"/>
      <c r="B180" s="269"/>
      <c r="C180" s="270"/>
      <c r="D180" s="240" t="s">
        <v>163</v>
      </c>
      <c r="E180" s="271" t="s">
        <v>1</v>
      </c>
      <c r="F180" s="272" t="s">
        <v>290</v>
      </c>
      <c r="G180" s="270"/>
      <c r="H180" s="273">
        <v>9.9540000000000006</v>
      </c>
      <c r="I180" s="274"/>
      <c r="J180" s="270"/>
      <c r="K180" s="270"/>
      <c r="L180" s="275"/>
      <c r="M180" s="276"/>
      <c r="N180" s="277"/>
      <c r="O180" s="277"/>
      <c r="P180" s="277"/>
      <c r="Q180" s="277"/>
      <c r="R180" s="277"/>
      <c r="S180" s="277"/>
      <c r="T180" s="27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9" t="s">
        <v>163</v>
      </c>
      <c r="AU180" s="279" t="s">
        <v>87</v>
      </c>
      <c r="AV180" s="15" t="s">
        <v>148</v>
      </c>
      <c r="AW180" s="15" t="s">
        <v>33</v>
      </c>
      <c r="AX180" s="15" t="s">
        <v>85</v>
      </c>
      <c r="AY180" s="279" t="s">
        <v>149</v>
      </c>
    </row>
    <row r="181" s="2" customFormat="1" ht="16.5" customHeight="1">
      <c r="A181" s="39"/>
      <c r="B181" s="40"/>
      <c r="C181" s="280" t="s">
        <v>214</v>
      </c>
      <c r="D181" s="280" t="s">
        <v>398</v>
      </c>
      <c r="E181" s="281" t="s">
        <v>428</v>
      </c>
      <c r="F181" s="282" t="s">
        <v>429</v>
      </c>
      <c r="G181" s="283" t="s">
        <v>381</v>
      </c>
      <c r="H181" s="284">
        <v>19.908000000000001</v>
      </c>
      <c r="I181" s="285"/>
      <c r="J181" s="286">
        <f>ROUND(I181*H181,2)</f>
        <v>0</v>
      </c>
      <c r="K181" s="282" t="s">
        <v>159</v>
      </c>
      <c r="L181" s="287"/>
      <c r="M181" s="288" t="s">
        <v>1</v>
      </c>
      <c r="N181" s="289" t="s">
        <v>42</v>
      </c>
      <c r="O181" s="92"/>
      <c r="P181" s="236">
        <f>O181*H181</f>
        <v>0</v>
      </c>
      <c r="Q181" s="236">
        <v>1</v>
      </c>
      <c r="R181" s="236">
        <f>Q181*H181</f>
        <v>19.908000000000001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197</v>
      </c>
      <c r="AT181" s="238" t="s">
        <v>398</v>
      </c>
      <c r="AU181" s="238" t="s">
        <v>87</v>
      </c>
      <c r="AY181" s="18" t="s">
        <v>149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148</v>
      </c>
      <c r="BM181" s="238" t="s">
        <v>1266</v>
      </c>
    </row>
    <row r="182" s="2" customFormat="1">
      <c r="A182" s="39"/>
      <c r="B182" s="40"/>
      <c r="C182" s="41"/>
      <c r="D182" s="240" t="s">
        <v>162</v>
      </c>
      <c r="E182" s="41"/>
      <c r="F182" s="241" t="s">
        <v>429</v>
      </c>
      <c r="G182" s="41"/>
      <c r="H182" s="41"/>
      <c r="I182" s="242"/>
      <c r="J182" s="41"/>
      <c r="K182" s="41"/>
      <c r="L182" s="45"/>
      <c r="M182" s="243"/>
      <c r="N182" s="24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162</v>
      </c>
      <c r="AU182" s="18" t="s">
        <v>87</v>
      </c>
    </row>
    <row r="183" s="14" customFormat="1">
      <c r="A183" s="14"/>
      <c r="B183" s="255"/>
      <c r="C183" s="256"/>
      <c r="D183" s="240" t="s">
        <v>163</v>
      </c>
      <c r="E183" s="257" t="s">
        <v>1</v>
      </c>
      <c r="F183" s="258" t="s">
        <v>1350</v>
      </c>
      <c r="G183" s="256"/>
      <c r="H183" s="259">
        <v>19.908000000000001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163</v>
      </c>
      <c r="AU183" s="265" t="s">
        <v>87</v>
      </c>
      <c r="AV183" s="14" t="s">
        <v>87</v>
      </c>
      <c r="AW183" s="14" t="s">
        <v>33</v>
      </c>
      <c r="AX183" s="14" t="s">
        <v>85</v>
      </c>
      <c r="AY183" s="265" t="s">
        <v>149</v>
      </c>
    </row>
    <row r="184" s="12" customFormat="1" ht="22.8" customHeight="1">
      <c r="A184" s="12"/>
      <c r="B184" s="211"/>
      <c r="C184" s="212"/>
      <c r="D184" s="213" t="s">
        <v>76</v>
      </c>
      <c r="E184" s="225" t="s">
        <v>148</v>
      </c>
      <c r="F184" s="225" t="s">
        <v>518</v>
      </c>
      <c r="G184" s="212"/>
      <c r="H184" s="212"/>
      <c r="I184" s="215"/>
      <c r="J184" s="226">
        <f>BK184</f>
        <v>0</v>
      </c>
      <c r="K184" s="212"/>
      <c r="L184" s="217"/>
      <c r="M184" s="218"/>
      <c r="N184" s="219"/>
      <c r="O184" s="219"/>
      <c r="P184" s="220">
        <f>SUM(P185:P195)</f>
        <v>0</v>
      </c>
      <c r="Q184" s="219"/>
      <c r="R184" s="220">
        <f>SUM(R185:R195)</f>
        <v>0</v>
      </c>
      <c r="S184" s="219"/>
      <c r="T184" s="221">
        <f>SUM(T185:T195)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2" t="s">
        <v>85</v>
      </c>
      <c r="AT184" s="223" t="s">
        <v>76</v>
      </c>
      <c r="AU184" s="223" t="s">
        <v>85</v>
      </c>
      <c r="AY184" s="222" t="s">
        <v>149</v>
      </c>
      <c r="BK184" s="224">
        <f>SUM(BK185:BK195)</f>
        <v>0</v>
      </c>
    </row>
    <row r="185" s="2" customFormat="1" ht="16.5" customHeight="1">
      <c r="A185" s="39"/>
      <c r="B185" s="40"/>
      <c r="C185" s="227" t="s">
        <v>222</v>
      </c>
      <c r="D185" s="227" t="s">
        <v>155</v>
      </c>
      <c r="E185" s="228" t="s">
        <v>887</v>
      </c>
      <c r="F185" s="229" t="s">
        <v>888</v>
      </c>
      <c r="G185" s="230" t="s">
        <v>319</v>
      </c>
      <c r="H185" s="231">
        <v>3.335</v>
      </c>
      <c r="I185" s="232"/>
      <c r="J185" s="233">
        <f>ROUND(I185*H185,2)</f>
        <v>0</v>
      </c>
      <c r="K185" s="229" t="s">
        <v>159</v>
      </c>
      <c r="L185" s="45"/>
      <c r="M185" s="234" t="s">
        <v>1</v>
      </c>
      <c r="N185" s="235" t="s">
        <v>42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148</v>
      </c>
      <c r="AT185" s="238" t="s">
        <v>155</v>
      </c>
      <c r="AU185" s="238" t="s">
        <v>87</v>
      </c>
      <c r="AY185" s="18" t="s">
        <v>149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148</v>
      </c>
      <c r="BM185" s="238" t="s">
        <v>1351</v>
      </c>
    </row>
    <row r="186" s="2" customFormat="1">
      <c r="A186" s="39"/>
      <c r="B186" s="40"/>
      <c r="C186" s="41"/>
      <c r="D186" s="240" t="s">
        <v>162</v>
      </c>
      <c r="E186" s="41"/>
      <c r="F186" s="241" t="s">
        <v>890</v>
      </c>
      <c r="G186" s="41"/>
      <c r="H186" s="41"/>
      <c r="I186" s="242"/>
      <c r="J186" s="41"/>
      <c r="K186" s="41"/>
      <c r="L186" s="45"/>
      <c r="M186" s="243"/>
      <c r="N186" s="244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162</v>
      </c>
      <c r="AU186" s="18" t="s">
        <v>87</v>
      </c>
    </row>
    <row r="187" s="13" customFormat="1">
      <c r="A187" s="13"/>
      <c r="B187" s="245"/>
      <c r="C187" s="246"/>
      <c r="D187" s="240" t="s">
        <v>163</v>
      </c>
      <c r="E187" s="247" t="s">
        <v>1</v>
      </c>
      <c r="F187" s="248" t="s">
        <v>891</v>
      </c>
      <c r="G187" s="246"/>
      <c r="H187" s="247" t="s">
        <v>1</v>
      </c>
      <c r="I187" s="249"/>
      <c r="J187" s="246"/>
      <c r="K187" s="246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163</v>
      </c>
      <c r="AU187" s="254" t="s">
        <v>87</v>
      </c>
      <c r="AV187" s="13" t="s">
        <v>85</v>
      </c>
      <c r="AW187" s="13" t="s">
        <v>33</v>
      </c>
      <c r="AX187" s="13" t="s">
        <v>77</v>
      </c>
      <c r="AY187" s="254" t="s">
        <v>149</v>
      </c>
    </row>
    <row r="188" s="13" customFormat="1">
      <c r="A188" s="13"/>
      <c r="B188" s="245"/>
      <c r="C188" s="246"/>
      <c r="D188" s="240" t="s">
        <v>163</v>
      </c>
      <c r="E188" s="247" t="s">
        <v>1</v>
      </c>
      <c r="F188" s="248" t="s">
        <v>892</v>
      </c>
      <c r="G188" s="246"/>
      <c r="H188" s="247" t="s">
        <v>1</v>
      </c>
      <c r="I188" s="249"/>
      <c r="J188" s="246"/>
      <c r="K188" s="246"/>
      <c r="L188" s="250"/>
      <c r="M188" s="251"/>
      <c r="N188" s="252"/>
      <c r="O188" s="252"/>
      <c r="P188" s="252"/>
      <c r="Q188" s="252"/>
      <c r="R188" s="252"/>
      <c r="S188" s="252"/>
      <c r="T188" s="25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4" t="s">
        <v>163</v>
      </c>
      <c r="AU188" s="254" t="s">
        <v>87</v>
      </c>
      <c r="AV188" s="13" t="s">
        <v>85</v>
      </c>
      <c r="AW188" s="13" t="s">
        <v>33</v>
      </c>
      <c r="AX188" s="13" t="s">
        <v>77</v>
      </c>
      <c r="AY188" s="254" t="s">
        <v>149</v>
      </c>
    </row>
    <row r="189" s="14" customFormat="1">
      <c r="A189" s="14"/>
      <c r="B189" s="255"/>
      <c r="C189" s="256"/>
      <c r="D189" s="240" t="s">
        <v>163</v>
      </c>
      <c r="E189" s="257" t="s">
        <v>1</v>
      </c>
      <c r="F189" s="258" t="s">
        <v>1352</v>
      </c>
      <c r="G189" s="256"/>
      <c r="H189" s="259">
        <v>3.335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163</v>
      </c>
      <c r="AU189" s="265" t="s">
        <v>87</v>
      </c>
      <c r="AV189" s="14" t="s">
        <v>87</v>
      </c>
      <c r="AW189" s="14" t="s">
        <v>33</v>
      </c>
      <c r="AX189" s="14" t="s">
        <v>85</v>
      </c>
      <c r="AY189" s="265" t="s">
        <v>149</v>
      </c>
    </row>
    <row r="190" s="2" customFormat="1" ht="16.5" customHeight="1">
      <c r="A190" s="39"/>
      <c r="B190" s="40"/>
      <c r="C190" s="227" t="s">
        <v>229</v>
      </c>
      <c r="D190" s="227" t="s">
        <v>155</v>
      </c>
      <c r="E190" s="228" t="s">
        <v>520</v>
      </c>
      <c r="F190" s="229" t="s">
        <v>521</v>
      </c>
      <c r="G190" s="230" t="s">
        <v>319</v>
      </c>
      <c r="H190" s="231">
        <v>2.2229999999999999</v>
      </c>
      <c r="I190" s="232"/>
      <c r="J190" s="233">
        <f>ROUND(I190*H190,2)</f>
        <v>0</v>
      </c>
      <c r="K190" s="229" t="s">
        <v>159</v>
      </c>
      <c r="L190" s="45"/>
      <c r="M190" s="234" t="s">
        <v>1</v>
      </c>
      <c r="N190" s="235" t="s">
        <v>42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148</v>
      </c>
      <c r="AT190" s="238" t="s">
        <v>155</v>
      </c>
      <c r="AU190" s="238" t="s">
        <v>87</v>
      </c>
      <c r="AY190" s="18" t="s">
        <v>149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148</v>
      </c>
      <c r="BM190" s="238" t="s">
        <v>1270</v>
      </c>
    </row>
    <row r="191" s="2" customFormat="1">
      <c r="A191" s="39"/>
      <c r="B191" s="40"/>
      <c r="C191" s="41"/>
      <c r="D191" s="240" t="s">
        <v>162</v>
      </c>
      <c r="E191" s="41"/>
      <c r="F191" s="241" t="s">
        <v>523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162</v>
      </c>
      <c r="AU191" s="18" t="s">
        <v>87</v>
      </c>
    </row>
    <row r="192" s="13" customFormat="1">
      <c r="A192" s="13"/>
      <c r="B192" s="245"/>
      <c r="C192" s="246"/>
      <c r="D192" s="240" t="s">
        <v>163</v>
      </c>
      <c r="E192" s="247" t="s">
        <v>1</v>
      </c>
      <c r="F192" s="248" t="s">
        <v>1353</v>
      </c>
      <c r="G192" s="246"/>
      <c r="H192" s="247" t="s">
        <v>1</v>
      </c>
      <c r="I192" s="249"/>
      <c r="J192" s="246"/>
      <c r="K192" s="246"/>
      <c r="L192" s="250"/>
      <c r="M192" s="251"/>
      <c r="N192" s="252"/>
      <c r="O192" s="252"/>
      <c r="P192" s="252"/>
      <c r="Q192" s="252"/>
      <c r="R192" s="252"/>
      <c r="S192" s="252"/>
      <c r="T192" s="25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4" t="s">
        <v>163</v>
      </c>
      <c r="AU192" s="254" t="s">
        <v>87</v>
      </c>
      <c r="AV192" s="13" t="s">
        <v>85</v>
      </c>
      <c r="AW192" s="13" t="s">
        <v>33</v>
      </c>
      <c r="AX192" s="13" t="s">
        <v>77</v>
      </c>
      <c r="AY192" s="254" t="s">
        <v>149</v>
      </c>
    </row>
    <row r="193" s="14" customFormat="1">
      <c r="A193" s="14"/>
      <c r="B193" s="255"/>
      <c r="C193" s="256"/>
      <c r="D193" s="240" t="s">
        <v>163</v>
      </c>
      <c r="E193" s="257" t="s">
        <v>1</v>
      </c>
      <c r="F193" s="258" t="s">
        <v>1354</v>
      </c>
      <c r="G193" s="256"/>
      <c r="H193" s="259">
        <v>1.4039999999999999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5" t="s">
        <v>163</v>
      </c>
      <c r="AU193" s="265" t="s">
        <v>87</v>
      </c>
      <c r="AV193" s="14" t="s">
        <v>87</v>
      </c>
      <c r="AW193" s="14" t="s">
        <v>33</v>
      </c>
      <c r="AX193" s="14" t="s">
        <v>77</v>
      </c>
      <c r="AY193" s="265" t="s">
        <v>149</v>
      </c>
    </row>
    <row r="194" s="14" customFormat="1">
      <c r="A194" s="14"/>
      <c r="B194" s="255"/>
      <c r="C194" s="256"/>
      <c r="D194" s="240" t="s">
        <v>163</v>
      </c>
      <c r="E194" s="257" t="s">
        <v>1</v>
      </c>
      <c r="F194" s="258" t="s">
        <v>1355</v>
      </c>
      <c r="G194" s="256"/>
      <c r="H194" s="259">
        <v>0.81899999999999995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5" t="s">
        <v>163</v>
      </c>
      <c r="AU194" s="265" t="s">
        <v>87</v>
      </c>
      <c r="AV194" s="14" t="s">
        <v>87</v>
      </c>
      <c r="AW194" s="14" t="s">
        <v>33</v>
      </c>
      <c r="AX194" s="14" t="s">
        <v>77</v>
      </c>
      <c r="AY194" s="265" t="s">
        <v>149</v>
      </c>
    </row>
    <row r="195" s="15" customFormat="1">
      <c r="A195" s="15"/>
      <c r="B195" s="269"/>
      <c r="C195" s="270"/>
      <c r="D195" s="240" t="s">
        <v>163</v>
      </c>
      <c r="E195" s="271" t="s">
        <v>1</v>
      </c>
      <c r="F195" s="272" t="s">
        <v>290</v>
      </c>
      <c r="G195" s="270"/>
      <c r="H195" s="273">
        <v>2.2229999999999999</v>
      </c>
      <c r="I195" s="274"/>
      <c r="J195" s="270"/>
      <c r="K195" s="270"/>
      <c r="L195" s="275"/>
      <c r="M195" s="276"/>
      <c r="N195" s="277"/>
      <c r="O195" s="277"/>
      <c r="P195" s="277"/>
      <c r="Q195" s="277"/>
      <c r="R195" s="277"/>
      <c r="S195" s="277"/>
      <c r="T195" s="278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9" t="s">
        <v>163</v>
      </c>
      <c r="AU195" s="279" t="s">
        <v>87</v>
      </c>
      <c r="AV195" s="15" t="s">
        <v>148</v>
      </c>
      <c r="AW195" s="15" t="s">
        <v>33</v>
      </c>
      <c r="AX195" s="15" t="s">
        <v>85</v>
      </c>
      <c r="AY195" s="279" t="s">
        <v>149</v>
      </c>
    </row>
    <row r="196" s="12" customFormat="1" ht="22.8" customHeight="1">
      <c r="A196" s="12"/>
      <c r="B196" s="211"/>
      <c r="C196" s="212"/>
      <c r="D196" s="213" t="s">
        <v>76</v>
      </c>
      <c r="E196" s="225" t="s">
        <v>197</v>
      </c>
      <c r="F196" s="225" t="s">
        <v>602</v>
      </c>
      <c r="G196" s="212"/>
      <c r="H196" s="212"/>
      <c r="I196" s="215"/>
      <c r="J196" s="226">
        <f>BK196</f>
        <v>0</v>
      </c>
      <c r="K196" s="212"/>
      <c r="L196" s="217"/>
      <c r="M196" s="218"/>
      <c r="N196" s="219"/>
      <c r="O196" s="219"/>
      <c r="P196" s="220">
        <f>SUM(P197:P233)</f>
        <v>0</v>
      </c>
      <c r="Q196" s="219"/>
      <c r="R196" s="220">
        <f>SUM(R197:R233)</f>
        <v>0.13514520000000002</v>
      </c>
      <c r="S196" s="219"/>
      <c r="T196" s="221">
        <f>SUM(T197:T233)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2" t="s">
        <v>85</v>
      </c>
      <c r="AT196" s="223" t="s">
        <v>76</v>
      </c>
      <c r="AU196" s="223" t="s">
        <v>85</v>
      </c>
      <c r="AY196" s="222" t="s">
        <v>149</v>
      </c>
      <c r="BK196" s="224">
        <f>SUM(BK197:BK233)</f>
        <v>0</v>
      </c>
    </row>
    <row r="197" s="2" customFormat="1" ht="16.5" customHeight="1">
      <c r="A197" s="39"/>
      <c r="B197" s="40"/>
      <c r="C197" s="227" t="s">
        <v>236</v>
      </c>
      <c r="D197" s="227" t="s">
        <v>155</v>
      </c>
      <c r="E197" s="228" t="s">
        <v>1356</v>
      </c>
      <c r="F197" s="229" t="s">
        <v>1357</v>
      </c>
      <c r="G197" s="230" t="s">
        <v>303</v>
      </c>
      <c r="H197" s="231">
        <v>15.6</v>
      </c>
      <c r="I197" s="232"/>
      <c r="J197" s="233">
        <f>ROUND(I197*H197,2)</f>
        <v>0</v>
      </c>
      <c r="K197" s="229" t="s">
        <v>159</v>
      </c>
      <c r="L197" s="45"/>
      <c r="M197" s="234" t="s">
        <v>1</v>
      </c>
      <c r="N197" s="235" t="s">
        <v>42</v>
      </c>
      <c r="O197" s="92"/>
      <c r="P197" s="236">
        <f>O197*H197</f>
        <v>0</v>
      </c>
      <c r="Q197" s="236">
        <v>1.0000000000000001E-05</v>
      </c>
      <c r="R197" s="236">
        <f>Q197*H197</f>
        <v>0.000156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148</v>
      </c>
      <c r="AT197" s="238" t="s">
        <v>155</v>
      </c>
      <c r="AU197" s="238" t="s">
        <v>87</v>
      </c>
      <c r="AY197" s="18" t="s">
        <v>149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148</v>
      </c>
      <c r="BM197" s="238" t="s">
        <v>1358</v>
      </c>
    </row>
    <row r="198" s="2" customFormat="1">
      <c r="A198" s="39"/>
      <c r="B198" s="40"/>
      <c r="C198" s="41"/>
      <c r="D198" s="240" t="s">
        <v>162</v>
      </c>
      <c r="E198" s="41"/>
      <c r="F198" s="241" t="s">
        <v>1359</v>
      </c>
      <c r="G198" s="41"/>
      <c r="H198" s="41"/>
      <c r="I198" s="242"/>
      <c r="J198" s="41"/>
      <c r="K198" s="41"/>
      <c r="L198" s="45"/>
      <c r="M198" s="243"/>
      <c r="N198" s="24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162</v>
      </c>
      <c r="AU198" s="18" t="s">
        <v>87</v>
      </c>
    </row>
    <row r="199" s="14" customFormat="1">
      <c r="A199" s="14"/>
      <c r="B199" s="255"/>
      <c r="C199" s="256"/>
      <c r="D199" s="240" t="s">
        <v>163</v>
      </c>
      <c r="E199" s="257" t="s">
        <v>1</v>
      </c>
      <c r="F199" s="258" t="s">
        <v>1360</v>
      </c>
      <c r="G199" s="256"/>
      <c r="H199" s="259">
        <v>15.6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5" t="s">
        <v>163</v>
      </c>
      <c r="AU199" s="265" t="s">
        <v>87</v>
      </c>
      <c r="AV199" s="14" t="s">
        <v>87</v>
      </c>
      <c r="AW199" s="14" t="s">
        <v>33</v>
      </c>
      <c r="AX199" s="14" t="s">
        <v>85</v>
      </c>
      <c r="AY199" s="265" t="s">
        <v>149</v>
      </c>
    </row>
    <row r="200" s="2" customFormat="1" ht="16.5" customHeight="1">
      <c r="A200" s="39"/>
      <c r="B200" s="40"/>
      <c r="C200" s="280" t="s">
        <v>8</v>
      </c>
      <c r="D200" s="280" t="s">
        <v>398</v>
      </c>
      <c r="E200" s="281" t="s">
        <v>1361</v>
      </c>
      <c r="F200" s="282" t="s">
        <v>1362</v>
      </c>
      <c r="G200" s="283" t="s">
        <v>303</v>
      </c>
      <c r="H200" s="284">
        <v>16.068000000000001</v>
      </c>
      <c r="I200" s="285"/>
      <c r="J200" s="286">
        <f>ROUND(I200*H200,2)</f>
        <v>0</v>
      </c>
      <c r="K200" s="282" t="s">
        <v>159</v>
      </c>
      <c r="L200" s="287"/>
      <c r="M200" s="288" t="s">
        <v>1</v>
      </c>
      <c r="N200" s="289" t="s">
        <v>42</v>
      </c>
      <c r="O200" s="92"/>
      <c r="P200" s="236">
        <f>O200*H200</f>
        <v>0</v>
      </c>
      <c r="Q200" s="236">
        <v>0.0041999999999999997</v>
      </c>
      <c r="R200" s="236">
        <f>Q200*H200</f>
        <v>0.067485600000000007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197</v>
      </c>
      <c r="AT200" s="238" t="s">
        <v>398</v>
      </c>
      <c r="AU200" s="238" t="s">
        <v>87</v>
      </c>
      <c r="AY200" s="18" t="s">
        <v>149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148</v>
      </c>
      <c r="BM200" s="238" t="s">
        <v>1363</v>
      </c>
    </row>
    <row r="201" s="2" customFormat="1">
      <c r="A201" s="39"/>
      <c r="B201" s="40"/>
      <c r="C201" s="41"/>
      <c r="D201" s="240" t="s">
        <v>162</v>
      </c>
      <c r="E201" s="41"/>
      <c r="F201" s="241" t="s">
        <v>1362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162</v>
      </c>
      <c r="AU201" s="18" t="s">
        <v>87</v>
      </c>
    </row>
    <row r="202" s="14" customFormat="1">
      <c r="A202" s="14"/>
      <c r="B202" s="255"/>
      <c r="C202" s="256"/>
      <c r="D202" s="240" t="s">
        <v>163</v>
      </c>
      <c r="E202" s="257" t="s">
        <v>1</v>
      </c>
      <c r="F202" s="258" t="s">
        <v>1364</v>
      </c>
      <c r="G202" s="256"/>
      <c r="H202" s="259">
        <v>15.6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5" t="s">
        <v>163</v>
      </c>
      <c r="AU202" s="265" t="s">
        <v>87</v>
      </c>
      <c r="AV202" s="14" t="s">
        <v>87</v>
      </c>
      <c r="AW202" s="14" t="s">
        <v>33</v>
      </c>
      <c r="AX202" s="14" t="s">
        <v>85</v>
      </c>
      <c r="AY202" s="265" t="s">
        <v>149</v>
      </c>
    </row>
    <row r="203" s="14" customFormat="1">
      <c r="A203" s="14"/>
      <c r="B203" s="255"/>
      <c r="C203" s="256"/>
      <c r="D203" s="240" t="s">
        <v>163</v>
      </c>
      <c r="E203" s="256"/>
      <c r="F203" s="258" t="s">
        <v>1365</v>
      </c>
      <c r="G203" s="256"/>
      <c r="H203" s="259">
        <v>16.068000000000001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5" t="s">
        <v>163</v>
      </c>
      <c r="AU203" s="265" t="s">
        <v>87</v>
      </c>
      <c r="AV203" s="14" t="s">
        <v>87</v>
      </c>
      <c r="AW203" s="14" t="s">
        <v>4</v>
      </c>
      <c r="AX203" s="14" t="s">
        <v>85</v>
      </c>
      <c r="AY203" s="265" t="s">
        <v>149</v>
      </c>
    </row>
    <row r="204" s="2" customFormat="1" ht="16.5" customHeight="1">
      <c r="A204" s="39"/>
      <c r="B204" s="40"/>
      <c r="C204" s="227" t="s">
        <v>248</v>
      </c>
      <c r="D204" s="227" t="s">
        <v>155</v>
      </c>
      <c r="E204" s="228" t="s">
        <v>604</v>
      </c>
      <c r="F204" s="229" t="s">
        <v>605</v>
      </c>
      <c r="G204" s="230" t="s">
        <v>303</v>
      </c>
      <c r="H204" s="231">
        <v>9.0999999999999996</v>
      </c>
      <c r="I204" s="232"/>
      <c r="J204" s="233">
        <f>ROUND(I204*H204,2)</f>
        <v>0</v>
      </c>
      <c r="K204" s="229" t="s">
        <v>159</v>
      </c>
      <c r="L204" s="45"/>
      <c r="M204" s="234" t="s">
        <v>1</v>
      </c>
      <c r="N204" s="235" t="s">
        <v>42</v>
      </c>
      <c r="O204" s="92"/>
      <c r="P204" s="236">
        <f>O204*H204</f>
        <v>0</v>
      </c>
      <c r="Q204" s="236">
        <v>1.0000000000000001E-05</v>
      </c>
      <c r="R204" s="236">
        <f>Q204*H204</f>
        <v>9.1000000000000003E-05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148</v>
      </c>
      <c r="AT204" s="238" t="s">
        <v>155</v>
      </c>
      <c r="AU204" s="238" t="s">
        <v>87</v>
      </c>
      <c r="AY204" s="18" t="s">
        <v>149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148</v>
      </c>
      <c r="BM204" s="238" t="s">
        <v>1366</v>
      </c>
    </row>
    <row r="205" s="2" customFormat="1">
      <c r="A205" s="39"/>
      <c r="B205" s="40"/>
      <c r="C205" s="41"/>
      <c r="D205" s="240" t="s">
        <v>162</v>
      </c>
      <c r="E205" s="41"/>
      <c r="F205" s="241" t="s">
        <v>607</v>
      </c>
      <c r="G205" s="41"/>
      <c r="H205" s="41"/>
      <c r="I205" s="242"/>
      <c r="J205" s="41"/>
      <c r="K205" s="41"/>
      <c r="L205" s="45"/>
      <c r="M205" s="243"/>
      <c r="N205" s="24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162</v>
      </c>
      <c r="AU205" s="18" t="s">
        <v>87</v>
      </c>
    </row>
    <row r="206" s="14" customFormat="1">
      <c r="A206" s="14"/>
      <c r="B206" s="255"/>
      <c r="C206" s="256"/>
      <c r="D206" s="240" t="s">
        <v>163</v>
      </c>
      <c r="E206" s="257" t="s">
        <v>1</v>
      </c>
      <c r="F206" s="258" t="s">
        <v>1367</v>
      </c>
      <c r="G206" s="256"/>
      <c r="H206" s="259">
        <v>9.0999999999999996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5" t="s">
        <v>163</v>
      </c>
      <c r="AU206" s="265" t="s">
        <v>87</v>
      </c>
      <c r="AV206" s="14" t="s">
        <v>87</v>
      </c>
      <c r="AW206" s="14" t="s">
        <v>33</v>
      </c>
      <c r="AX206" s="14" t="s">
        <v>85</v>
      </c>
      <c r="AY206" s="265" t="s">
        <v>149</v>
      </c>
    </row>
    <row r="207" s="2" customFormat="1" ht="16.5" customHeight="1">
      <c r="A207" s="39"/>
      <c r="B207" s="40"/>
      <c r="C207" s="280" t="s">
        <v>255</v>
      </c>
      <c r="D207" s="280" t="s">
        <v>398</v>
      </c>
      <c r="E207" s="281" t="s">
        <v>610</v>
      </c>
      <c r="F207" s="282" t="s">
        <v>611</v>
      </c>
      <c r="G207" s="283" t="s">
        <v>303</v>
      </c>
      <c r="H207" s="284">
        <v>9.3729999999999993</v>
      </c>
      <c r="I207" s="285"/>
      <c r="J207" s="286">
        <f>ROUND(I207*H207,2)</f>
        <v>0</v>
      </c>
      <c r="K207" s="282" t="s">
        <v>159</v>
      </c>
      <c r="L207" s="287"/>
      <c r="M207" s="288" t="s">
        <v>1</v>
      </c>
      <c r="N207" s="289" t="s">
        <v>42</v>
      </c>
      <c r="O207" s="92"/>
      <c r="P207" s="236">
        <f>O207*H207</f>
        <v>0</v>
      </c>
      <c r="Q207" s="236">
        <v>0.0061999999999999998</v>
      </c>
      <c r="R207" s="236">
        <f>Q207*H207</f>
        <v>0.058112599999999993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197</v>
      </c>
      <c r="AT207" s="238" t="s">
        <v>398</v>
      </c>
      <c r="AU207" s="238" t="s">
        <v>87</v>
      </c>
      <c r="AY207" s="18" t="s">
        <v>149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148</v>
      </c>
      <c r="BM207" s="238" t="s">
        <v>1368</v>
      </c>
    </row>
    <row r="208" s="2" customFormat="1">
      <c r="A208" s="39"/>
      <c r="B208" s="40"/>
      <c r="C208" s="41"/>
      <c r="D208" s="240" t="s">
        <v>162</v>
      </c>
      <c r="E208" s="41"/>
      <c r="F208" s="241" t="s">
        <v>611</v>
      </c>
      <c r="G208" s="41"/>
      <c r="H208" s="41"/>
      <c r="I208" s="242"/>
      <c r="J208" s="41"/>
      <c r="K208" s="41"/>
      <c r="L208" s="45"/>
      <c r="M208" s="243"/>
      <c r="N208" s="244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162</v>
      </c>
      <c r="AU208" s="18" t="s">
        <v>87</v>
      </c>
    </row>
    <row r="209" s="14" customFormat="1">
      <c r="A209" s="14"/>
      <c r="B209" s="255"/>
      <c r="C209" s="256"/>
      <c r="D209" s="240" t="s">
        <v>163</v>
      </c>
      <c r="E209" s="257" t="s">
        <v>1</v>
      </c>
      <c r="F209" s="258" t="s">
        <v>1369</v>
      </c>
      <c r="G209" s="256"/>
      <c r="H209" s="259">
        <v>9.0999999999999996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5" t="s">
        <v>163</v>
      </c>
      <c r="AU209" s="265" t="s">
        <v>87</v>
      </c>
      <c r="AV209" s="14" t="s">
        <v>87</v>
      </c>
      <c r="AW209" s="14" t="s">
        <v>33</v>
      </c>
      <c r="AX209" s="14" t="s">
        <v>85</v>
      </c>
      <c r="AY209" s="265" t="s">
        <v>149</v>
      </c>
    </row>
    <row r="210" s="14" customFormat="1">
      <c r="A210" s="14"/>
      <c r="B210" s="255"/>
      <c r="C210" s="256"/>
      <c r="D210" s="240" t="s">
        <v>163</v>
      </c>
      <c r="E210" s="256"/>
      <c r="F210" s="258" t="s">
        <v>1370</v>
      </c>
      <c r="G210" s="256"/>
      <c r="H210" s="259">
        <v>9.3729999999999993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5" t="s">
        <v>163</v>
      </c>
      <c r="AU210" s="265" t="s">
        <v>87</v>
      </c>
      <c r="AV210" s="14" t="s">
        <v>87</v>
      </c>
      <c r="AW210" s="14" t="s">
        <v>4</v>
      </c>
      <c r="AX210" s="14" t="s">
        <v>85</v>
      </c>
      <c r="AY210" s="265" t="s">
        <v>149</v>
      </c>
    </row>
    <row r="211" s="2" customFormat="1" ht="21.75" customHeight="1">
      <c r="A211" s="39"/>
      <c r="B211" s="40"/>
      <c r="C211" s="227" t="s">
        <v>372</v>
      </c>
      <c r="D211" s="227" t="s">
        <v>155</v>
      </c>
      <c r="E211" s="228" t="s">
        <v>1371</v>
      </c>
      <c r="F211" s="229" t="s">
        <v>1372</v>
      </c>
      <c r="G211" s="230" t="s">
        <v>485</v>
      </c>
      <c r="H211" s="231">
        <v>6</v>
      </c>
      <c r="I211" s="232"/>
      <c r="J211" s="233">
        <f>ROUND(I211*H211,2)</f>
        <v>0</v>
      </c>
      <c r="K211" s="229" t="s">
        <v>159</v>
      </c>
      <c r="L211" s="45"/>
      <c r="M211" s="234" t="s">
        <v>1</v>
      </c>
      <c r="N211" s="235" t="s">
        <v>42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148</v>
      </c>
      <c r="AT211" s="238" t="s">
        <v>155</v>
      </c>
      <c r="AU211" s="238" t="s">
        <v>87</v>
      </c>
      <c r="AY211" s="18" t="s">
        <v>149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148</v>
      </c>
      <c r="BM211" s="238" t="s">
        <v>1373</v>
      </c>
    </row>
    <row r="212" s="2" customFormat="1">
      <c r="A212" s="39"/>
      <c r="B212" s="40"/>
      <c r="C212" s="41"/>
      <c r="D212" s="240" t="s">
        <v>162</v>
      </c>
      <c r="E212" s="41"/>
      <c r="F212" s="241" t="s">
        <v>1374</v>
      </c>
      <c r="G212" s="41"/>
      <c r="H212" s="41"/>
      <c r="I212" s="242"/>
      <c r="J212" s="41"/>
      <c r="K212" s="41"/>
      <c r="L212" s="45"/>
      <c r="M212" s="243"/>
      <c r="N212" s="24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162</v>
      </c>
      <c r="AU212" s="18" t="s">
        <v>87</v>
      </c>
    </row>
    <row r="213" s="13" customFormat="1">
      <c r="A213" s="13"/>
      <c r="B213" s="245"/>
      <c r="C213" s="246"/>
      <c r="D213" s="240" t="s">
        <v>163</v>
      </c>
      <c r="E213" s="247" t="s">
        <v>1</v>
      </c>
      <c r="F213" s="248" t="s">
        <v>1375</v>
      </c>
      <c r="G213" s="246"/>
      <c r="H213" s="247" t="s">
        <v>1</v>
      </c>
      <c r="I213" s="249"/>
      <c r="J213" s="246"/>
      <c r="K213" s="246"/>
      <c r="L213" s="250"/>
      <c r="M213" s="251"/>
      <c r="N213" s="252"/>
      <c r="O213" s="252"/>
      <c r="P213" s="252"/>
      <c r="Q213" s="252"/>
      <c r="R213" s="252"/>
      <c r="S213" s="252"/>
      <c r="T213" s="25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4" t="s">
        <v>163</v>
      </c>
      <c r="AU213" s="254" t="s">
        <v>87</v>
      </c>
      <c r="AV213" s="13" t="s">
        <v>85</v>
      </c>
      <c r="AW213" s="13" t="s">
        <v>33</v>
      </c>
      <c r="AX213" s="13" t="s">
        <v>77</v>
      </c>
      <c r="AY213" s="254" t="s">
        <v>149</v>
      </c>
    </row>
    <row r="214" s="14" customFormat="1">
      <c r="A214" s="14"/>
      <c r="B214" s="255"/>
      <c r="C214" s="256"/>
      <c r="D214" s="240" t="s">
        <v>163</v>
      </c>
      <c r="E214" s="257" t="s">
        <v>1</v>
      </c>
      <c r="F214" s="258" t="s">
        <v>1376</v>
      </c>
      <c r="G214" s="256"/>
      <c r="H214" s="259">
        <v>6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5" t="s">
        <v>163</v>
      </c>
      <c r="AU214" s="265" t="s">
        <v>87</v>
      </c>
      <c r="AV214" s="14" t="s">
        <v>87</v>
      </c>
      <c r="AW214" s="14" t="s">
        <v>33</v>
      </c>
      <c r="AX214" s="14" t="s">
        <v>85</v>
      </c>
      <c r="AY214" s="265" t="s">
        <v>149</v>
      </c>
    </row>
    <row r="215" s="13" customFormat="1">
      <c r="A215" s="13"/>
      <c r="B215" s="245"/>
      <c r="C215" s="246"/>
      <c r="D215" s="240" t="s">
        <v>163</v>
      </c>
      <c r="E215" s="247" t="s">
        <v>1</v>
      </c>
      <c r="F215" s="248" t="s">
        <v>405</v>
      </c>
      <c r="G215" s="246"/>
      <c r="H215" s="247" t="s">
        <v>1</v>
      </c>
      <c r="I215" s="249"/>
      <c r="J215" s="246"/>
      <c r="K215" s="246"/>
      <c r="L215" s="250"/>
      <c r="M215" s="251"/>
      <c r="N215" s="252"/>
      <c r="O215" s="252"/>
      <c r="P215" s="252"/>
      <c r="Q215" s="252"/>
      <c r="R215" s="252"/>
      <c r="S215" s="252"/>
      <c r="T215" s="25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4" t="s">
        <v>163</v>
      </c>
      <c r="AU215" s="254" t="s">
        <v>87</v>
      </c>
      <c r="AV215" s="13" t="s">
        <v>85</v>
      </c>
      <c r="AW215" s="13" t="s">
        <v>33</v>
      </c>
      <c r="AX215" s="13" t="s">
        <v>77</v>
      </c>
      <c r="AY215" s="254" t="s">
        <v>149</v>
      </c>
    </row>
    <row r="216" s="2" customFormat="1" ht="16.5" customHeight="1">
      <c r="A216" s="39"/>
      <c r="B216" s="40"/>
      <c r="C216" s="280" t="s">
        <v>378</v>
      </c>
      <c r="D216" s="280" t="s">
        <v>398</v>
      </c>
      <c r="E216" s="281" t="s">
        <v>1377</v>
      </c>
      <c r="F216" s="282" t="s">
        <v>1378</v>
      </c>
      <c r="G216" s="283" t="s">
        <v>485</v>
      </c>
      <c r="H216" s="284">
        <v>6</v>
      </c>
      <c r="I216" s="285"/>
      <c r="J216" s="286">
        <f>ROUND(I216*H216,2)</f>
        <v>0</v>
      </c>
      <c r="K216" s="282" t="s">
        <v>159</v>
      </c>
      <c r="L216" s="287"/>
      <c r="M216" s="288" t="s">
        <v>1</v>
      </c>
      <c r="N216" s="289" t="s">
        <v>42</v>
      </c>
      <c r="O216" s="92"/>
      <c r="P216" s="236">
        <f>O216*H216</f>
        <v>0</v>
      </c>
      <c r="Q216" s="236">
        <v>0.00080000000000000004</v>
      </c>
      <c r="R216" s="236">
        <f>Q216*H216</f>
        <v>0.0048000000000000004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197</v>
      </c>
      <c r="AT216" s="238" t="s">
        <v>398</v>
      </c>
      <c r="AU216" s="238" t="s">
        <v>87</v>
      </c>
      <c r="AY216" s="18" t="s">
        <v>149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148</v>
      </c>
      <c r="BM216" s="238" t="s">
        <v>1379</v>
      </c>
    </row>
    <row r="217" s="2" customFormat="1">
      <c r="A217" s="39"/>
      <c r="B217" s="40"/>
      <c r="C217" s="41"/>
      <c r="D217" s="240" t="s">
        <v>162</v>
      </c>
      <c r="E217" s="41"/>
      <c r="F217" s="241" t="s">
        <v>1378</v>
      </c>
      <c r="G217" s="41"/>
      <c r="H217" s="41"/>
      <c r="I217" s="242"/>
      <c r="J217" s="41"/>
      <c r="K217" s="41"/>
      <c r="L217" s="45"/>
      <c r="M217" s="243"/>
      <c r="N217" s="24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162</v>
      </c>
      <c r="AU217" s="18" t="s">
        <v>87</v>
      </c>
    </row>
    <row r="218" s="14" customFormat="1">
      <c r="A218" s="14"/>
      <c r="B218" s="255"/>
      <c r="C218" s="256"/>
      <c r="D218" s="240" t="s">
        <v>163</v>
      </c>
      <c r="E218" s="257" t="s">
        <v>1</v>
      </c>
      <c r="F218" s="258" t="s">
        <v>1209</v>
      </c>
      <c r="G218" s="256"/>
      <c r="H218" s="259">
        <v>6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5" t="s">
        <v>163</v>
      </c>
      <c r="AU218" s="265" t="s">
        <v>87</v>
      </c>
      <c r="AV218" s="14" t="s">
        <v>87</v>
      </c>
      <c r="AW218" s="14" t="s">
        <v>33</v>
      </c>
      <c r="AX218" s="14" t="s">
        <v>85</v>
      </c>
      <c r="AY218" s="265" t="s">
        <v>149</v>
      </c>
    </row>
    <row r="219" s="2" customFormat="1" ht="21.75" customHeight="1">
      <c r="A219" s="39"/>
      <c r="B219" s="40"/>
      <c r="C219" s="227" t="s">
        <v>385</v>
      </c>
      <c r="D219" s="227" t="s">
        <v>155</v>
      </c>
      <c r="E219" s="228" t="s">
        <v>1380</v>
      </c>
      <c r="F219" s="229" t="s">
        <v>1381</v>
      </c>
      <c r="G219" s="230" t="s">
        <v>485</v>
      </c>
      <c r="H219" s="231">
        <v>6</v>
      </c>
      <c r="I219" s="232"/>
      <c r="J219" s="233">
        <f>ROUND(I219*H219,2)</f>
        <v>0</v>
      </c>
      <c r="K219" s="229" t="s">
        <v>159</v>
      </c>
      <c r="L219" s="45"/>
      <c r="M219" s="234" t="s">
        <v>1</v>
      </c>
      <c r="N219" s="235" t="s">
        <v>42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148</v>
      </c>
      <c r="AT219" s="238" t="s">
        <v>155</v>
      </c>
      <c r="AU219" s="238" t="s">
        <v>87</v>
      </c>
      <c r="AY219" s="18" t="s">
        <v>149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148</v>
      </c>
      <c r="BM219" s="238" t="s">
        <v>1382</v>
      </c>
    </row>
    <row r="220" s="2" customFormat="1">
      <c r="A220" s="39"/>
      <c r="B220" s="40"/>
      <c r="C220" s="41"/>
      <c r="D220" s="240" t="s">
        <v>162</v>
      </c>
      <c r="E220" s="41"/>
      <c r="F220" s="241" t="s">
        <v>1383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162</v>
      </c>
      <c r="AU220" s="18" t="s">
        <v>87</v>
      </c>
    </row>
    <row r="221" s="14" customFormat="1">
      <c r="A221" s="14"/>
      <c r="B221" s="255"/>
      <c r="C221" s="256"/>
      <c r="D221" s="240" t="s">
        <v>163</v>
      </c>
      <c r="E221" s="257" t="s">
        <v>1</v>
      </c>
      <c r="F221" s="258" t="s">
        <v>1384</v>
      </c>
      <c r="G221" s="256"/>
      <c r="H221" s="259">
        <v>6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5" t="s">
        <v>163</v>
      </c>
      <c r="AU221" s="265" t="s">
        <v>87</v>
      </c>
      <c r="AV221" s="14" t="s">
        <v>87</v>
      </c>
      <c r="AW221" s="14" t="s">
        <v>33</v>
      </c>
      <c r="AX221" s="14" t="s">
        <v>85</v>
      </c>
      <c r="AY221" s="265" t="s">
        <v>149</v>
      </c>
    </row>
    <row r="222" s="13" customFormat="1">
      <c r="A222" s="13"/>
      <c r="B222" s="245"/>
      <c r="C222" s="246"/>
      <c r="D222" s="240" t="s">
        <v>163</v>
      </c>
      <c r="E222" s="247" t="s">
        <v>1</v>
      </c>
      <c r="F222" s="248" t="s">
        <v>405</v>
      </c>
      <c r="G222" s="246"/>
      <c r="H222" s="247" t="s">
        <v>1</v>
      </c>
      <c r="I222" s="249"/>
      <c r="J222" s="246"/>
      <c r="K222" s="246"/>
      <c r="L222" s="250"/>
      <c r="M222" s="251"/>
      <c r="N222" s="252"/>
      <c r="O222" s="252"/>
      <c r="P222" s="252"/>
      <c r="Q222" s="252"/>
      <c r="R222" s="252"/>
      <c r="S222" s="252"/>
      <c r="T222" s="25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4" t="s">
        <v>163</v>
      </c>
      <c r="AU222" s="254" t="s">
        <v>87</v>
      </c>
      <c r="AV222" s="13" t="s">
        <v>85</v>
      </c>
      <c r="AW222" s="13" t="s">
        <v>33</v>
      </c>
      <c r="AX222" s="13" t="s">
        <v>77</v>
      </c>
      <c r="AY222" s="254" t="s">
        <v>149</v>
      </c>
    </row>
    <row r="223" s="2" customFormat="1" ht="16.5" customHeight="1">
      <c r="A223" s="39"/>
      <c r="B223" s="40"/>
      <c r="C223" s="280" t="s">
        <v>7</v>
      </c>
      <c r="D223" s="280" t="s">
        <v>398</v>
      </c>
      <c r="E223" s="281" t="s">
        <v>1385</v>
      </c>
      <c r="F223" s="282" t="s">
        <v>1386</v>
      </c>
      <c r="G223" s="283" t="s">
        <v>485</v>
      </c>
      <c r="H223" s="284">
        <v>6</v>
      </c>
      <c r="I223" s="285"/>
      <c r="J223" s="286">
        <f>ROUND(I223*H223,2)</f>
        <v>0</v>
      </c>
      <c r="K223" s="282" t="s">
        <v>159</v>
      </c>
      <c r="L223" s="287"/>
      <c r="M223" s="288" t="s">
        <v>1</v>
      </c>
      <c r="N223" s="289" t="s">
        <v>42</v>
      </c>
      <c r="O223" s="92"/>
      <c r="P223" s="236">
        <f>O223*H223</f>
        <v>0</v>
      </c>
      <c r="Q223" s="236">
        <v>0.00050000000000000001</v>
      </c>
      <c r="R223" s="236">
        <f>Q223*H223</f>
        <v>0.0030000000000000001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197</v>
      </c>
      <c r="AT223" s="238" t="s">
        <v>398</v>
      </c>
      <c r="AU223" s="238" t="s">
        <v>87</v>
      </c>
      <c r="AY223" s="18" t="s">
        <v>149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148</v>
      </c>
      <c r="BM223" s="238" t="s">
        <v>1387</v>
      </c>
    </row>
    <row r="224" s="2" customFormat="1">
      <c r="A224" s="39"/>
      <c r="B224" s="40"/>
      <c r="C224" s="41"/>
      <c r="D224" s="240" t="s">
        <v>162</v>
      </c>
      <c r="E224" s="41"/>
      <c r="F224" s="241" t="s">
        <v>1386</v>
      </c>
      <c r="G224" s="41"/>
      <c r="H224" s="41"/>
      <c r="I224" s="242"/>
      <c r="J224" s="41"/>
      <c r="K224" s="41"/>
      <c r="L224" s="45"/>
      <c r="M224" s="243"/>
      <c r="N224" s="244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162</v>
      </c>
      <c r="AU224" s="18" t="s">
        <v>87</v>
      </c>
    </row>
    <row r="225" s="14" customFormat="1">
      <c r="A225" s="14"/>
      <c r="B225" s="255"/>
      <c r="C225" s="256"/>
      <c r="D225" s="240" t="s">
        <v>163</v>
      </c>
      <c r="E225" s="257" t="s">
        <v>1</v>
      </c>
      <c r="F225" s="258" t="s">
        <v>1209</v>
      </c>
      <c r="G225" s="256"/>
      <c r="H225" s="259">
        <v>6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163</v>
      </c>
      <c r="AU225" s="265" t="s">
        <v>87</v>
      </c>
      <c r="AV225" s="14" t="s">
        <v>87</v>
      </c>
      <c r="AW225" s="14" t="s">
        <v>33</v>
      </c>
      <c r="AX225" s="14" t="s">
        <v>85</v>
      </c>
      <c r="AY225" s="265" t="s">
        <v>149</v>
      </c>
    </row>
    <row r="226" s="2" customFormat="1" ht="21.75" customHeight="1">
      <c r="A226" s="39"/>
      <c r="B226" s="40"/>
      <c r="C226" s="227" t="s">
        <v>397</v>
      </c>
      <c r="D226" s="227" t="s">
        <v>155</v>
      </c>
      <c r="E226" s="228" t="s">
        <v>616</v>
      </c>
      <c r="F226" s="229" t="s">
        <v>617</v>
      </c>
      <c r="G226" s="230" t="s">
        <v>485</v>
      </c>
      <c r="H226" s="231">
        <v>1</v>
      </c>
      <c r="I226" s="232"/>
      <c r="J226" s="233">
        <f>ROUND(I226*H226,2)</f>
        <v>0</v>
      </c>
      <c r="K226" s="229" t="s">
        <v>159</v>
      </c>
      <c r="L226" s="45"/>
      <c r="M226" s="234" t="s">
        <v>1</v>
      </c>
      <c r="N226" s="235" t="s">
        <v>42</v>
      </c>
      <c r="O226" s="92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148</v>
      </c>
      <c r="AT226" s="238" t="s">
        <v>155</v>
      </c>
      <c r="AU226" s="238" t="s">
        <v>87</v>
      </c>
      <c r="AY226" s="18" t="s">
        <v>149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85</v>
      </c>
      <c r="BK226" s="239">
        <f>ROUND(I226*H226,2)</f>
        <v>0</v>
      </c>
      <c r="BL226" s="18" t="s">
        <v>148</v>
      </c>
      <c r="BM226" s="238" t="s">
        <v>1388</v>
      </c>
    </row>
    <row r="227" s="2" customFormat="1">
      <c r="A227" s="39"/>
      <c r="B227" s="40"/>
      <c r="C227" s="41"/>
      <c r="D227" s="240" t="s">
        <v>162</v>
      </c>
      <c r="E227" s="41"/>
      <c r="F227" s="241" t="s">
        <v>619</v>
      </c>
      <c r="G227" s="41"/>
      <c r="H227" s="41"/>
      <c r="I227" s="242"/>
      <c r="J227" s="41"/>
      <c r="K227" s="41"/>
      <c r="L227" s="45"/>
      <c r="M227" s="243"/>
      <c r="N227" s="244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162</v>
      </c>
      <c r="AU227" s="18" t="s">
        <v>87</v>
      </c>
    </row>
    <row r="228" s="13" customFormat="1">
      <c r="A228" s="13"/>
      <c r="B228" s="245"/>
      <c r="C228" s="246"/>
      <c r="D228" s="240" t="s">
        <v>163</v>
      </c>
      <c r="E228" s="247" t="s">
        <v>1</v>
      </c>
      <c r="F228" s="248" t="s">
        <v>1389</v>
      </c>
      <c r="G228" s="246"/>
      <c r="H228" s="247" t="s">
        <v>1</v>
      </c>
      <c r="I228" s="249"/>
      <c r="J228" s="246"/>
      <c r="K228" s="246"/>
      <c r="L228" s="250"/>
      <c r="M228" s="251"/>
      <c r="N228" s="252"/>
      <c r="O228" s="252"/>
      <c r="P228" s="252"/>
      <c r="Q228" s="252"/>
      <c r="R228" s="252"/>
      <c r="S228" s="252"/>
      <c r="T228" s="25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4" t="s">
        <v>163</v>
      </c>
      <c r="AU228" s="254" t="s">
        <v>87</v>
      </c>
      <c r="AV228" s="13" t="s">
        <v>85</v>
      </c>
      <c r="AW228" s="13" t="s">
        <v>33</v>
      </c>
      <c r="AX228" s="13" t="s">
        <v>77</v>
      </c>
      <c r="AY228" s="254" t="s">
        <v>149</v>
      </c>
    </row>
    <row r="229" s="14" customFormat="1">
      <c r="A229" s="14"/>
      <c r="B229" s="255"/>
      <c r="C229" s="256"/>
      <c r="D229" s="240" t="s">
        <v>163</v>
      </c>
      <c r="E229" s="257" t="s">
        <v>1</v>
      </c>
      <c r="F229" s="258" t="s">
        <v>532</v>
      </c>
      <c r="G229" s="256"/>
      <c r="H229" s="259">
        <v>1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5" t="s">
        <v>163</v>
      </c>
      <c r="AU229" s="265" t="s">
        <v>87</v>
      </c>
      <c r="AV229" s="14" t="s">
        <v>87</v>
      </c>
      <c r="AW229" s="14" t="s">
        <v>33</v>
      </c>
      <c r="AX229" s="14" t="s">
        <v>85</v>
      </c>
      <c r="AY229" s="265" t="s">
        <v>149</v>
      </c>
    </row>
    <row r="230" s="13" customFormat="1">
      <c r="A230" s="13"/>
      <c r="B230" s="245"/>
      <c r="C230" s="246"/>
      <c r="D230" s="240" t="s">
        <v>163</v>
      </c>
      <c r="E230" s="247" t="s">
        <v>1</v>
      </c>
      <c r="F230" s="248" t="s">
        <v>405</v>
      </c>
      <c r="G230" s="246"/>
      <c r="H230" s="247" t="s">
        <v>1</v>
      </c>
      <c r="I230" s="249"/>
      <c r="J230" s="246"/>
      <c r="K230" s="246"/>
      <c r="L230" s="250"/>
      <c r="M230" s="251"/>
      <c r="N230" s="252"/>
      <c r="O230" s="252"/>
      <c r="P230" s="252"/>
      <c r="Q230" s="252"/>
      <c r="R230" s="252"/>
      <c r="S230" s="252"/>
      <c r="T230" s="25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4" t="s">
        <v>163</v>
      </c>
      <c r="AU230" s="254" t="s">
        <v>87</v>
      </c>
      <c r="AV230" s="13" t="s">
        <v>85</v>
      </c>
      <c r="AW230" s="13" t="s">
        <v>33</v>
      </c>
      <c r="AX230" s="13" t="s">
        <v>77</v>
      </c>
      <c r="AY230" s="254" t="s">
        <v>149</v>
      </c>
    </row>
    <row r="231" s="2" customFormat="1" ht="16.5" customHeight="1">
      <c r="A231" s="39"/>
      <c r="B231" s="40"/>
      <c r="C231" s="280" t="s">
        <v>406</v>
      </c>
      <c r="D231" s="280" t="s">
        <v>398</v>
      </c>
      <c r="E231" s="281" t="s">
        <v>623</v>
      </c>
      <c r="F231" s="282" t="s">
        <v>624</v>
      </c>
      <c r="G231" s="283" t="s">
        <v>485</v>
      </c>
      <c r="H231" s="284">
        <v>1</v>
      </c>
      <c r="I231" s="285"/>
      <c r="J231" s="286">
        <f>ROUND(I231*H231,2)</f>
        <v>0</v>
      </c>
      <c r="K231" s="282" t="s">
        <v>159</v>
      </c>
      <c r="L231" s="287"/>
      <c r="M231" s="288" t="s">
        <v>1</v>
      </c>
      <c r="N231" s="289" t="s">
        <v>42</v>
      </c>
      <c r="O231" s="92"/>
      <c r="P231" s="236">
        <f>O231*H231</f>
        <v>0</v>
      </c>
      <c r="Q231" s="236">
        <v>0.0015</v>
      </c>
      <c r="R231" s="236">
        <f>Q231*H231</f>
        <v>0.0015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197</v>
      </c>
      <c r="AT231" s="238" t="s">
        <v>398</v>
      </c>
      <c r="AU231" s="238" t="s">
        <v>87</v>
      </c>
      <c r="AY231" s="18" t="s">
        <v>149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148</v>
      </c>
      <c r="BM231" s="238" t="s">
        <v>1390</v>
      </c>
    </row>
    <row r="232" s="2" customFormat="1">
      <c r="A232" s="39"/>
      <c r="B232" s="40"/>
      <c r="C232" s="41"/>
      <c r="D232" s="240" t="s">
        <v>162</v>
      </c>
      <c r="E232" s="41"/>
      <c r="F232" s="241" t="s">
        <v>624</v>
      </c>
      <c r="G232" s="41"/>
      <c r="H232" s="41"/>
      <c r="I232" s="242"/>
      <c r="J232" s="41"/>
      <c r="K232" s="41"/>
      <c r="L232" s="45"/>
      <c r="M232" s="243"/>
      <c r="N232" s="244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162</v>
      </c>
      <c r="AU232" s="18" t="s">
        <v>87</v>
      </c>
    </row>
    <row r="233" s="14" customFormat="1">
      <c r="A233" s="14"/>
      <c r="B233" s="255"/>
      <c r="C233" s="256"/>
      <c r="D233" s="240" t="s">
        <v>163</v>
      </c>
      <c r="E233" s="257" t="s">
        <v>1</v>
      </c>
      <c r="F233" s="258" t="s">
        <v>626</v>
      </c>
      <c r="G233" s="256"/>
      <c r="H233" s="259">
        <v>1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5" t="s">
        <v>163</v>
      </c>
      <c r="AU233" s="265" t="s">
        <v>87</v>
      </c>
      <c r="AV233" s="14" t="s">
        <v>87</v>
      </c>
      <c r="AW233" s="14" t="s">
        <v>33</v>
      </c>
      <c r="AX233" s="14" t="s">
        <v>85</v>
      </c>
      <c r="AY233" s="265" t="s">
        <v>149</v>
      </c>
    </row>
    <row r="234" s="12" customFormat="1" ht="22.8" customHeight="1">
      <c r="A234" s="12"/>
      <c r="B234" s="211"/>
      <c r="C234" s="212"/>
      <c r="D234" s="213" t="s">
        <v>76</v>
      </c>
      <c r="E234" s="225" t="s">
        <v>810</v>
      </c>
      <c r="F234" s="225" t="s">
        <v>811</v>
      </c>
      <c r="G234" s="212"/>
      <c r="H234" s="212"/>
      <c r="I234" s="215"/>
      <c r="J234" s="226">
        <f>BK234</f>
        <v>0</v>
      </c>
      <c r="K234" s="212"/>
      <c r="L234" s="217"/>
      <c r="M234" s="218"/>
      <c r="N234" s="219"/>
      <c r="O234" s="219"/>
      <c r="P234" s="220">
        <f>SUM(P235:P236)</f>
        <v>0</v>
      </c>
      <c r="Q234" s="219"/>
      <c r="R234" s="220">
        <f>SUM(R235:R236)</f>
        <v>0</v>
      </c>
      <c r="S234" s="219"/>
      <c r="T234" s="221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2" t="s">
        <v>85</v>
      </c>
      <c r="AT234" s="223" t="s">
        <v>76</v>
      </c>
      <c r="AU234" s="223" t="s">
        <v>85</v>
      </c>
      <c r="AY234" s="222" t="s">
        <v>149</v>
      </c>
      <c r="BK234" s="224">
        <f>SUM(BK235:BK236)</f>
        <v>0</v>
      </c>
    </row>
    <row r="235" s="2" customFormat="1" ht="16.5" customHeight="1">
      <c r="A235" s="39"/>
      <c r="B235" s="40"/>
      <c r="C235" s="227" t="s">
        <v>418</v>
      </c>
      <c r="D235" s="227" t="s">
        <v>155</v>
      </c>
      <c r="E235" s="228" t="s">
        <v>1038</v>
      </c>
      <c r="F235" s="229" t="s">
        <v>1039</v>
      </c>
      <c r="G235" s="230" t="s">
        <v>381</v>
      </c>
      <c r="H235" s="231">
        <v>20.140000000000001</v>
      </c>
      <c r="I235" s="232"/>
      <c r="J235" s="233">
        <f>ROUND(I235*H235,2)</f>
        <v>0</v>
      </c>
      <c r="K235" s="229" t="s">
        <v>159</v>
      </c>
      <c r="L235" s="45"/>
      <c r="M235" s="234" t="s">
        <v>1</v>
      </c>
      <c r="N235" s="235" t="s">
        <v>42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148</v>
      </c>
      <c r="AT235" s="238" t="s">
        <v>155</v>
      </c>
      <c r="AU235" s="238" t="s">
        <v>87</v>
      </c>
      <c r="AY235" s="18" t="s">
        <v>149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148</v>
      </c>
      <c r="BM235" s="238" t="s">
        <v>1328</v>
      </c>
    </row>
    <row r="236" s="2" customFormat="1">
      <c r="A236" s="39"/>
      <c r="B236" s="40"/>
      <c r="C236" s="41"/>
      <c r="D236" s="240" t="s">
        <v>162</v>
      </c>
      <c r="E236" s="41"/>
      <c r="F236" s="241" t="s">
        <v>1041</v>
      </c>
      <c r="G236" s="41"/>
      <c r="H236" s="41"/>
      <c r="I236" s="242"/>
      <c r="J236" s="41"/>
      <c r="K236" s="41"/>
      <c r="L236" s="45"/>
      <c r="M236" s="304"/>
      <c r="N236" s="305"/>
      <c r="O236" s="306"/>
      <c r="P236" s="306"/>
      <c r="Q236" s="306"/>
      <c r="R236" s="306"/>
      <c r="S236" s="306"/>
      <c r="T236" s="307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162</v>
      </c>
      <c r="AU236" s="18" t="s">
        <v>87</v>
      </c>
    </row>
    <row r="237" s="2" customFormat="1" ht="6.96" customHeight="1">
      <c r="A237" s="39"/>
      <c r="B237" s="67"/>
      <c r="C237" s="68"/>
      <c r="D237" s="68"/>
      <c r="E237" s="68"/>
      <c r="F237" s="68"/>
      <c r="G237" s="68"/>
      <c r="H237" s="68"/>
      <c r="I237" s="68"/>
      <c r="J237" s="68"/>
      <c r="K237" s="68"/>
      <c r="L237" s="45"/>
      <c r="M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</row>
  </sheetData>
  <sheetProtection sheet="1" autoFilter="0" formatColumns="0" formatRows="0" objects="1" scenarios="1" spinCount="100000" saltValue="XqANkJmaECZi6D2EpHcHZy2BRWYkaJ7c6FrJcKddf9frAmCFyiFbRHV4tbJjdjLrNyPsHu0hWGnrgAKgyN5Pxw==" hashValue="28klJHa20XuJnqBc1ownZdWGldjDVHIFFZDphwVZjUu4bMEYxCtO4Jp/xJw0iADG8AZgAfqzXENnJePSNgianw==" algorithmName="SHA-512" password="CC35"/>
  <autoFilter ref="C124:K2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1" customFormat="1" ht="12" customHeight="1">
      <c r="B8" s="21"/>
      <c r="D8" s="151" t="s">
        <v>119</v>
      </c>
      <c r="L8" s="21"/>
    </row>
    <row r="9" s="2" customFormat="1" ht="16.5" customHeight="1">
      <c r="A9" s="39"/>
      <c r="B9" s="45"/>
      <c r="C9" s="39"/>
      <c r="D9" s="39"/>
      <c r="E9" s="152" t="s">
        <v>1226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1227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1391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17. 7. 2025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31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32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ROUND((SUM(BE125:BE215)),  2)</f>
        <v>0</v>
      </c>
      <c r="G35" s="39"/>
      <c r="H35" s="39"/>
      <c r="I35" s="165">
        <v>0.20999999999999999</v>
      </c>
      <c r="J35" s="164">
        <f>ROUND(((SUM(BE125:BE215))*I35),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ROUND((SUM(BF125:BF215)),  2)</f>
        <v>0</v>
      </c>
      <c r="G36" s="39"/>
      <c r="H36" s="39"/>
      <c r="I36" s="165">
        <v>0.14999999999999999</v>
      </c>
      <c r="J36" s="164">
        <f>ROUND(((SUM(BF125:BF215))*I36),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ROUND((SUM(BG125:BG215)),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ROUND((SUM(BH125:BH215)),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ROUND((SUM(BI125:BI215)),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119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1226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1227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304c - Kanalizační dešťové přípojky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Třeboň</v>
      </c>
      <c r="G91" s="41"/>
      <c r="H91" s="41"/>
      <c r="I91" s="33" t="s">
        <v>22</v>
      </c>
      <c r="J91" s="80" t="str">
        <f>IF(J14="","",J14)</f>
        <v>17. 7. 2025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Třeboň</v>
      </c>
      <c r="G93" s="41"/>
      <c r="H93" s="41"/>
      <c r="I93" s="33" t="s">
        <v>30</v>
      </c>
      <c r="J93" s="37" t="str">
        <f>E23</f>
        <v>WAY project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122</v>
      </c>
      <c r="D96" s="186"/>
      <c r="E96" s="186"/>
      <c r="F96" s="186"/>
      <c r="G96" s="186"/>
      <c r="H96" s="186"/>
      <c r="I96" s="186"/>
      <c r="J96" s="187" t="s">
        <v>123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124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125</v>
      </c>
    </row>
    <row r="99" s="9" customFormat="1" ht="24.96" customHeight="1">
      <c r="A99" s="9"/>
      <c r="B99" s="189"/>
      <c r="C99" s="190"/>
      <c r="D99" s="191" t="s">
        <v>260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261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263</v>
      </c>
      <c r="E101" s="197"/>
      <c r="F101" s="197"/>
      <c r="G101" s="197"/>
      <c r="H101" s="197"/>
      <c r="I101" s="197"/>
      <c r="J101" s="198">
        <f>J180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265</v>
      </c>
      <c r="E102" s="197"/>
      <c r="F102" s="197"/>
      <c r="G102" s="197"/>
      <c r="H102" s="197"/>
      <c r="I102" s="197"/>
      <c r="J102" s="198">
        <f>J190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268</v>
      </c>
      <c r="E103" s="197"/>
      <c r="F103" s="197"/>
      <c r="G103" s="197"/>
      <c r="H103" s="197"/>
      <c r="I103" s="197"/>
      <c r="J103" s="198">
        <f>J213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místní komunikace ulice Sídliště v úseku od REPROGENu po čp. 1158 Třeboň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119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1226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1227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304c - Kanalizační dešťové přípojky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Třeboň</v>
      </c>
      <c r="G119" s="41"/>
      <c r="H119" s="41"/>
      <c r="I119" s="33" t="s">
        <v>22</v>
      </c>
      <c r="J119" s="80" t="str">
        <f>IF(J14="","",J14)</f>
        <v>17. 7. 2025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Město Třeboň</v>
      </c>
      <c r="G121" s="41"/>
      <c r="H121" s="41"/>
      <c r="I121" s="33" t="s">
        <v>30</v>
      </c>
      <c r="J121" s="37" t="str">
        <f>E23</f>
        <v>WAY project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34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134</v>
      </c>
      <c r="D124" s="203" t="s">
        <v>62</v>
      </c>
      <c r="E124" s="203" t="s">
        <v>58</v>
      </c>
      <c r="F124" s="203" t="s">
        <v>59</v>
      </c>
      <c r="G124" s="203" t="s">
        <v>135</v>
      </c>
      <c r="H124" s="203" t="s">
        <v>136</v>
      </c>
      <c r="I124" s="203" t="s">
        <v>137</v>
      </c>
      <c r="J124" s="203" t="s">
        <v>123</v>
      </c>
      <c r="K124" s="204" t="s">
        <v>138</v>
      </c>
      <c r="L124" s="205"/>
      <c r="M124" s="101" t="s">
        <v>1</v>
      </c>
      <c r="N124" s="102" t="s">
        <v>41</v>
      </c>
      <c r="O124" s="102" t="s">
        <v>139</v>
      </c>
      <c r="P124" s="102" t="s">
        <v>140</v>
      </c>
      <c r="Q124" s="102" t="s">
        <v>141</v>
      </c>
      <c r="R124" s="102" t="s">
        <v>142</v>
      </c>
      <c r="S124" s="102" t="s">
        <v>143</v>
      </c>
      <c r="T124" s="103" t="s">
        <v>144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145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20.698576000000003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125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76</v>
      </c>
      <c r="E126" s="214" t="s">
        <v>269</v>
      </c>
      <c r="F126" s="214" t="s">
        <v>270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P127+P180+P190+P213</f>
        <v>0</v>
      </c>
      <c r="Q126" s="219"/>
      <c r="R126" s="220">
        <f>R127+R180+R190+R213</f>
        <v>20.698576000000003</v>
      </c>
      <c r="S126" s="219"/>
      <c r="T126" s="221">
        <f>T127+T180+T190+T213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76</v>
      </c>
      <c r="AU126" s="223" t="s">
        <v>77</v>
      </c>
      <c r="AY126" s="222" t="s">
        <v>149</v>
      </c>
      <c r="BK126" s="224">
        <f>BK127+BK180+BK190+BK213</f>
        <v>0</v>
      </c>
    </row>
    <row r="127" s="12" customFormat="1" ht="22.8" customHeight="1">
      <c r="A127" s="12"/>
      <c r="B127" s="211"/>
      <c r="C127" s="212"/>
      <c r="D127" s="213" t="s">
        <v>76</v>
      </c>
      <c r="E127" s="225" t="s">
        <v>85</v>
      </c>
      <c r="F127" s="225" t="s">
        <v>271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SUM(P128:P179)</f>
        <v>0</v>
      </c>
      <c r="Q127" s="219"/>
      <c r="R127" s="220">
        <f>SUM(R128:R179)</f>
        <v>20.577540000000003</v>
      </c>
      <c r="S127" s="219"/>
      <c r="T127" s="221">
        <f>SUM(T128:T179)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85</v>
      </c>
      <c r="AT127" s="223" t="s">
        <v>76</v>
      </c>
      <c r="AU127" s="223" t="s">
        <v>85</v>
      </c>
      <c r="AY127" s="222" t="s">
        <v>149</v>
      </c>
      <c r="BK127" s="224">
        <f>SUM(BK128:BK179)</f>
        <v>0</v>
      </c>
    </row>
    <row r="128" s="2" customFormat="1" ht="16.5" customHeight="1">
      <c r="A128" s="39"/>
      <c r="B128" s="40"/>
      <c r="C128" s="227" t="s">
        <v>85</v>
      </c>
      <c r="D128" s="227" t="s">
        <v>155</v>
      </c>
      <c r="E128" s="228" t="s">
        <v>1229</v>
      </c>
      <c r="F128" s="229" t="s">
        <v>1230</v>
      </c>
      <c r="G128" s="230" t="s">
        <v>829</v>
      </c>
      <c r="H128" s="231">
        <v>24</v>
      </c>
      <c r="I128" s="232"/>
      <c r="J128" s="233">
        <f>ROUND(I128*H128,2)</f>
        <v>0</v>
      </c>
      <c r="K128" s="229" t="s">
        <v>159</v>
      </c>
      <c r="L128" s="45"/>
      <c r="M128" s="234" t="s">
        <v>1</v>
      </c>
      <c r="N128" s="235" t="s">
        <v>42</v>
      </c>
      <c r="O128" s="92"/>
      <c r="P128" s="236">
        <f>O128*H128</f>
        <v>0</v>
      </c>
      <c r="Q128" s="236">
        <v>3.0000000000000001E-05</v>
      </c>
      <c r="R128" s="236">
        <f>Q128*H128</f>
        <v>0.00072000000000000005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148</v>
      </c>
      <c r="AT128" s="238" t="s">
        <v>155</v>
      </c>
      <c r="AU128" s="238" t="s">
        <v>87</v>
      </c>
      <c r="AY128" s="18" t="s">
        <v>149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148</v>
      </c>
      <c r="BM128" s="238" t="s">
        <v>1231</v>
      </c>
    </row>
    <row r="129" s="2" customFormat="1">
      <c r="A129" s="39"/>
      <c r="B129" s="40"/>
      <c r="C129" s="41"/>
      <c r="D129" s="240" t="s">
        <v>162</v>
      </c>
      <c r="E129" s="41"/>
      <c r="F129" s="241" t="s">
        <v>1232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162</v>
      </c>
      <c r="AU129" s="18" t="s">
        <v>87</v>
      </c>
    </row>
    <row r="130" s="13" customFormat="1">
      <c r="A130" s="13"/>
      <c r="B130" s="245"/>
      <c r="C130" s="246"/>
      <c r="D130" s="240" t="s">
        <v>163</v>
      </c>
      <c r="E130" s="247" t="s">
        <v>1</v>
      </c>
      <c r="F130" s="248" t="s">
        <v>832</v>
      </c>
      <c r="G130" s="246"/>
      <c r="H130" s="247" t="s">
        <v>1</v>
      </c>
      <c r="I130" s="249"/>
      <c r="J130" s="246"/>
      <c r="K130" s="246"/>
      <c r="L130" s="250"/>
      <c r="M130" s="251"/>
      <c r="N130" s="252"/>
      <c r="O130" s="252"/>
      <c r="P130" s="252"/>
      <c r="Q130" s="252"/>
      <c r="R130" s="252"/>
      <c r="S130" s="252"/>
      <c r="T130" s="25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4" t="s">
        <v>163</v>
      </c>
      <c r="AU130" s="254" t="s">
        <v>87</v>
      </c>
      <c r="AV130" s="13" t="s">
        <v>85</v>
      </c>
      <c r="AW130" s="13" t="s">
        <v>33</v>
      </c>
      <c r="AX130" s="13" t="s">
        <v>77</v>
      </c>
      <c r="AY130" s="254" t="s">
        <v>149</v>
      </c>
    </row>
    <row r="131" s="14" customFormat="1">
      <c r="A131" s="14"/>
      <c r="B131" s="255"/>
      <c r="C131" s="256"/>
      <c r="D131" s="240" t="s">
        <v>163</v>
      </c>
      <c r="E131" s="257" t="s">
        <v>1</v>
      </c>
      <c r="F131" s="258" t="s">
        <v>1233</v>
      </c>
      <c r="G131" s="256"/>
      <c r="H131" s="259">
        <v>24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163</v>
      </c>
      <c r="AU131" s="265" t="s">
        <v>87</v>
      </c>
      <c r="AV131" s="14" t="s">
        <v>87</v>
      </c>
      <c r="AW131" s="14" t="s">
        <v>33</v>
      </c>
      <c r="AX131" s="14" t="s">
        <v>85</v>
      </c>
      <c r="AY131" s="265" t="s">
        <v>149</v>
      </c>
    </row>
    <row r="132" s="2" customFormat="1" ht="21.75" customHeight="1">
      <c r="A132" s="39"/>
      <c r="B132" s="40"/>
      <c r="C132" s="227" t="s">
        <v>87</v>
      </c>
      <c r="D132" s="227" t="s">
        <v>155</v>
      </c>
      <c r="E132" s="228" t="s">
        <v>834</v>
      </c>
      <c r="F132" s="229" t="s">
        <v>835</v>
      </c>
      <c r="G132" s="230" t="s">
        <v>319</v>
      </c>
      <c r="H132" s="231">
        <v>49.140000000000001</v>
      </c>
      <c r="I132" s="232"/>
      <c r="J132" s="233">
        <f>ROUND(I132*H132,2)</f>
        <v>0</v>
      </c>
      <c r="K132" s="229" t="s">
        <v>159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148</v>
      </c>
      <c r="AT132" s="238" t="s">
        <v>155</v>
      </c>
      <c r="AU132" s="238" t="s">
        <v>87</v>
      </c>
      <c r="AY132" s="18" t="s">
        <v>149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148</v>
      </c>
      <c r="BM132" s="238" t="s">
        <v>1236</v>
      </c>
    </row>
    <row r="133" s="2" customFormat="1">
      <c r="A133" s="39"/>
      <c r="B133" s="40"/>
      <c r="C133" s="41"/>
      <c r="D133" s="240" t="s">
        <v>162</v>
      </c>
      <c r="E133" s="41"/>
      <c r="F133" s="241" t="s">
        <v>837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162</v>
      </c>
      <c r="AU133" s="18" t="s">
        <v>87</v>
      </c>
    </row>
    <row r="134" s="14" customFormat="1">
      <c r="A134" s="14"/>
      <c r="B134" s="255"/>
      <c r="C134" s="256"/>
      <c r="D134" s="240" t="s">
        <v>163</v>
      </c>
      <c r="E134" s="257" t="s">
        <v>1</v>
      </c>
      <c r="F134" s="258" t="s">
        <v>1392</v>
      </c>
      <c r="G134" s="256"/>
      <c r="H134" s="259">
        <v>49.140000000000001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163</v>
      </c>
      <c r="AU134" s="265" t="s">
        <v>87</v>
      </c>
      <c r="AV134" s="14" t="s">
        <v>87</v>
      </c>
      <c r="AW134" s="14" t="s">
        <v>33</v>
      </c>
      <c r="AX134" s="14" t="s">
        <v>85</v>
      </c>
      <c r="AY134" s="265" t="s">
        <v>149</v>
      </c>
    </row>
    <row r="135" s="13" customFormat="1">
      <c r="A135" s="13"/>
      <c r="B135" s="245"/>
      <c r="C135" s="246"/>
      <c r="D135" s="240" t="s">
        <v>163</v>
      </c>
      <c r="E135" s="247" t="s">
        <v>1</v>
      </c>
      <c r="F135" s="248" t="s">
        <v>839</v>
      </c>
      <c r="G135" s="246"/>
      <c r="H135" s="247" t="s">
        <v>1</v>
      </c>
      <c r="I135" s="249"/>
      <c r="J135" s="246"/>
      <c r="K135" s="246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163</v>
      </c>
      <c r="AU135" s="254" t="s">
        <v>87</v>
      </c>
      <c r="AV135" s="13" t="s">
        <v>85</v>
      </c>
      <c r="AW135" s="13" t="s">
        <v>33</v>
      </c>
      <c r="AX135" s="13" t="s">
        <v>77</v>
      </c>
      <c r="AY135" s="254" t="s">
        <v>149</v>
      </c>
    </row>
    <row r="136" s="13" customFormat="1">
      <c r="A136" s="13"/>
      <c r="B136" s="245"/>
      <c r="C136" s="246"/>
      <c r="D136" s="240" t="s">
        <v>163</v>
      </c>
      <c r="E136" s="247" t="s">
        <v>1</v>
      </c>
      <c r="F136" s="248" t="s">
        <v>1239</v>
      </c>
      <c r="G136" s="246"/>
      <c r="H136" s="247" t="s">
        <v>1</v>
      </c>
      <c r="I136" s="249"/>
      <c r="J136" s="246"/>
      <c r="K136" s="246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163</v>
      </c>
      <c r="AU136" s="254" t="s">
        <v>87</v>
      </c>
      <c r="AV136" s="13" t="s">
        <v>85</v>
      </c>
      <c r="AW136" s="13" t="s">
        <v>33</v>
      </c>
      <c r="AX136" s="13" t="s">
        <v>77</v>
      </c>
      <c r="AY136" s="254" t="s">
        <v>149</v>
      </c>
    </row>
    <row r="137" s="2" customFormat="1" ht="16.5" customHeight="1">
      <c r="A137" s="39"/>
      <c r="B137" s="40"/>
      <c r="C137" s="227" t="s">
        <v>171</v>
      </c>
      <c r="D137" s="227" t="s">
        <v>155</v>
      </c>
      <c r="E137" s="228" t="s">
        <v>841</v>
      </c>
      <c r="F137" s="229" t="s">
        <v>842</v>
      </c>
      <c r="G137" s="230" t="s">
        <v>319</v>
      </c>
      <c r="H137" s="231">
        <v>14.742000000000001</v>
      </c>
      <c r="I137" s="232"/>
      <c r="J137" s="233">
        <f>ROUND(I137*H137,2)</f>
        <v>0</v>
      </c>
      <c r="K137" s="229" t="s">
        <v>159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148</v>
      </c>
      <c r="AT137" s="238" t="s">
        <v>155</v>
      </c>
      <c r="AU137" s="238" t="s">
        <v>87</v>
      </c>
      <c r="AY137" s="18" t="s">
        <v>149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148</v>
      </c>
      <c r="BM137" s="238" t="s">
        <v>1240</v>
      </c>
    </row>
    <row r="138" s="2" customFormat="1">
      <c r="A138" s="39"/>
      <c r="B138" s="40"/>
      <c r="C138" s="41"/>
      <c r="D138" s="240" t="s">
        <v>162</v>
      </c>
      <c r="E138" s="41"/>
      <c r="F138" s="241" t="s">
        <v>844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162</v>
      </c>
      <c r="AU138" s="18" t="s">
        <v>87</v>
      </c>
    </row>
    <row r="139" s="13" customFormat="1">
      <c r="A139" s="13"/>
      <c r="B139" s="245"/>
      <c r="C139" s="246"/>
      <c r="D139" s="240" t="s">
        <v>163</v>
      </c>
      <c r="E139" s="247" t="s">
        <v>1</v>
      </c>
      <c r="F139" s="248" t="s">
        <v>1241</v>
      </c>
      <c r="G139" s="246"/>
      <c r="H139" s="247" t="s">
        <v>1</v>
      </c>
      <c r="I139" s="249"/>
      <c r="J139" s="246"/>
      <c r="K139" s="246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163</v>
      </c>
      <c r="AU139" s="254" t="s">
        <v>87</v>
      </c>
      <c r="AV139" s="13" t="s">
        <v>85</v>
      </c>
      <c r="AW139" s="13" t="s">
        <v>33</v>
      </c>
      <c r="AX139" s="13" t="s">
        <v>77</v>
      </c>
      <c r="AY139" s="254" t="s">
        <v>149</v>
      </c>
    </row>
    <row r="140" s="14" customFormat="1">
      <c r="A140" s="14"/>
      <c r="B140" s="255"/>
      <c r="C140" s="256"/>
      <c r="D140" s="240" t="s">
        <v>163</v>
      </c>
      <c r="E140" s="257" t="s">
        <v>1</v>
      </c>
      <c r="F140" s="258" t="s">
        <v>1393</v>
      </c>
      <c r="G140" s="256"/>
      <c r="H140" s="259">
        <v>14.742000000000001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163</v>
      </c>
      <c r="AU140" s="265" t="s">
        <v>87</v>
      </c>
      <c r="AV140" s="14" t="s">
        <v>87</v>
      </c>
      <c r="AW140" s="14" t="s">
        <v>33</v>
      </c>
      <c r="AX140" s="14" t="s">
        <v>85</v>
      </c>
      <c r="AY140" s="265" t="s">
        <v>149</v>
      </c>
    </row>
    <row r="141" s="2" customFormat="1" ht="16.5" customHeight="1">
      <c r="A141" s="39"/>
      <c r="B141" s="40"/>
      <c r="C141" s="227" t="s">
        <v>148</v>
      </c>
      <c r="D141" s="227" t="s">
        <v>155</v>
      </c>
      <c r="E141" s="228" t="s">
        <v>849</v>
      </c>
      <c r="F141" s="229" t="s">
        <v>850</v>
      </c>
      <c r="G141" s="230" t="s">
        <v>274</v>
      </c>
      <c r="H141" s="231">
        <v>109.2</v>
      </c>
      <c r="I141" s="232"/>
      <c r="J141" s="233">
        <f>ROUND(I141*H141,2)</f>
        <v>0</v>
      </c>
      <c r="K141" s="229" t="s">
        <v>159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0.00084999999999999995</v>
      </c>
      <c r="R141" s="236">
        <f>Q141*H141</f>
        <v>0.09282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148</v>
      </c>
      <c r="AT141" s="238" t="s">
        <v>155</v>
      </c>
      <c r="AU141" s="238" t="s">
        <v>87</v>
      </c>
      <c r="AY141" s="18" t="s">
        <v>149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148</v>
      </c>
      <c r="BM141" s="238" t="s">
        <v>1243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852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87</v>
      </c>
    </row>
    <row r="143" s="13" customFormat="1">
      <c r="A143" s="13"/>
      <c r="B143" s="245"/>
      <c r="C143" s="246"/>
      <c r="D143" s="240" t="s">
        <v>163</v>
      </c>
      <c r="E143" s="247" t="s">
        <v>1</v>
      </c>
      <c r="F143" s="248" t="s">
        <v>1394</v>
      </c>
      <c r="G143" s="246"/>
      <c r="H143" s="247" t="s">
        <v>1</v>
      </c>
      <c r="I143" s="249"/>
      <c r="J143" s="246"/>
      <c r="K143" s="246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163</v>
      </c>
      <c r="AU143" s="254" t="s">
        <v>87</v>
      </c>
      <c r="AV143" s="13" t="s">
        <v>85</v>
      </c>
      <c r="AW143" s="13" t="s">
        <v>33</v>
      </c>
      <c r="AX143" s="13" t="s">
        <v>77</v>
      </c>
      <c r="AY143" s="254" t="s">
        <v>149</v>
      </c>
    </row>
    <row r="144" s="14" customFormat="1">
      <c r="A144" s="14"/>
      <c r="B144" s="255"/>
      <c r="C144" s="256"/>
      <c r="D144" s="240" t="s">
        <v>163</v>
      </c>
      <c r="E144" s="257" t="s">
        <v>1</v>
      </c>
      <c r="F144" s="258" t="s">
        <v>1395</v>
      </c>
      <c r="G144" s="256"/>
      <c r="H144" s="259">
        <v>109.2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5" t="s">
        <v>163</v>
      </c>
      <c r="AU144" s="265" t="s">
        <v>87</v>
      </c>
      <c r="AV144" s="14" t="s">
        <v>87</v>
      </c>
      <c r="AW144" s="14" t="s">
        <v>33</v>
      </c>
      <c r="AX144" s="14" t="s">
        <v>85</v>
      </c>
      <c r="AY144" s="265" t="s">
        <v>149</v>
      </c>
    </row>
    <row r="145" s="2" customFormat="1" ht="16.5" customHeight="1">
      <c r="A145" s="39"/>
      <c r="B145" s="40"/>
      <c r="C145" s="227" t="s">
        <v>152</v>
      </c>
      <c r="D145" s="227" t="s">
        <v>155</v>
      </c>
      <c r="E145" s="228" t="s">
        <v>856</v>
      </c>
      <c r="F145" s="229" t="s">
        <v>857</v>
      </c>
      <c r="G145" s="230" t="s">
        <v>274</v>
      </c>
      <c r="H145" s="231">
        <v>109.2</v>
      </c>
      <c r="I145" s="232"/>
      <c r="J145" s="233">
        <f>ROUND(I145*H145,2)</f>
        <v>0</v>
      </c>
      <c r="K145" s="229" t="s">
        <v>159</v>
      </c>
      <c r="L145" s="45"/>
      <c r="M145" s="234" t="s">
        <v>1</v>
      </c>
      <c r="N145" s="235" t="s">
        <v>42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148</v>
      </c>
      <c r="AT145" s="238" t="s">
        <v>155</v>
      </c>
      <c r="AU145" s="238" t="s">
        <v>87</v>
      </c>
      <c r="AY145" s="18" t="s">
        <v>149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148</v>
      </c>
      <c r="BM145" s="238" t="s">
        <v>1246</v>
      </c>
    </row>
    <row r="146" s="2" customFormat="1">
      <c r="A146" s="39"/>
      <c r="B146" s="40"/>
      <c r="C146" s="41"/>
      <c r="D146" s="240" t="s">
        <v>162</v>
      </c>
      <c r="E146" s="41"/>
      <c r="F146" s="241" t="s">
        <v>859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162</v>
      </c>
      <c r="AU146" s="18" t="s">
        <v>87</v>
      </c>
    </row>
    <row r="147" s="14" customFormat="1">
      <c r="A147" s="14"/>
      <c r="B147" s="255"/>
      <c r="C147" s="256"/>
      <c r="D147" s="240" t="s">
        <v>163</v>
      </c>
      <c r="E147" s="257" t="s">
        <v>1</v>
      </c>
      <c r="F147" s="258" t="s">
        <v>1396</v>
      </c>
      <c r="G147" s="256"/>
      <c r="H147" s="259">
        <v>109.2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163</v>
      </c>
      <c r="AU147" s="265" t="s">
        <v>87</v>
      </c>
      <c r="AV147" s="14" t="s">
        <v>87</v>
      </c>
      <c r="AW147" s="14" t="s">
        <v>33</v>
      </c>
      <c r="AX147" s="14" t="s">
        <v>85</v>
      </c>
      <c r="AY147" s="265" t="s">
        <v>149</v>
      </c>
    </row>
    <row r="148" s="2" customFormat="1" ht="21.75" customHeight="1">
      <c r="A148" s="39"/>
      <c r="B148" s="40"/>
      <c r="C148" s="227" t="s">
        <v>188</v>
      </c>
      <c r="D148" s="227" t="s">
        <v>155</v>
      </c>
      <c r="E148" s="228" t="s">
        <v>361</v>
      </c>
      <c r="F148" s="229" t="s">
        <v>362</v>
      </c>
      <c r="G148" s="230" t="s">
        <v>319</v>
      </c>
      <c r="H148" s="231">
        <v>16.614000000000001</v>
      </c>
      <c r="I148" s="232"/>
      <c r="J148" s="233">
        <f>ROUND(I148*H148,2)</f>
        <v>0</v>
      </c>
      <c r="K148" s="229" t="s">
        <v>159</v>
      </c>
      <c r="L148" s="45"/>
      <c r="M148" s="234" t="s">
        <v>1</v>
      </c>
      <c r="N148" s="235" t="s">
        <v>42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148</v>
      </c>
      <c r="AT148" s="238" t="s">
        <v>155</v>
      </c>
      <c r="AU148" s="238" t="s">
        <v>87</v>
      </c>
      <c r="AY148" s="18" t="s">
        <v>149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148</v>
      </c>
      <c r="BM148" s="238" t="s">
        <v>1248</v>
      </c>
    </row>
    <row r="149" s="2" customFormat="1">
      <c r="A149" s="39"/>
      <c r="B149" s="40"/>
      <c r="C149" s="41"/>
      <c r="D149" s="240" t="s">
        <v>162</v>
      </c>
      <c r="E149" s="41"/>
      <c r="F149" s="241" t="s">
        <v>364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162</v>
      </c>
      <c r="AU149" s="18" t="s">
        <v>87</v>
      </c>
    </row>
    <row r="150" s="13" customFormat="1">
      <c r="A150" s="13"/>
      <c r="B150" s="245"/>
      <c r="C150" s="246"/>
      <c r="D150" s="240" t="s">
        <v>163</v>
      </c>
      <c r="E150" s="247" t="s">
        <v>1</v>
      </c>
      <c r="F150" s="248" t="s">
        <v>366</v>
      </c>
      <c r="G150" s="246"/>
      <c r="H150" s="247" t="s">
        <v>1</v>
      </c>
      <c r="I150" s="249"/>
      <c r="J150" s="246"/>
      <c r="K150" s="246"/>
      <c r="L150" s="250"/>
      <c r="M150" s="251"/>
      <c r="N150" s="252"/>
      <c r="O150" s="252"/>
      <c r="P150" s="252"/>
      <c r="Q150" s="252"/>
      <c r="R150" s="252"/>
      <c r="S150" s="252"/>
      <c r="T150" s="25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163</v>
      </c>
      <c r="AU150" s="254" t="s">
        <v>87</v>
      </c>
      <c r="AV150" s="13" t="s">
        <v>85</v>
      </c>
      <c r="AW150" s="13" t="s">
        <v>33</v>
      </c>
      <c r="AX150" s="13" t="s">
        <v>77</v>
      </c>
      <c r="AY150" s="254" t="s">
        <v>149</v>
      </c>
    </row>
    <row r="151" s="14" customFormat="1">
      <c r="A151" s="14"/>
      <c r="B151" s="255"/>
      <c r="C151" s="256"/>
      <c r="D151" s="240" t="s">
        <v>163</v>
      </c>
      <c r="E151" s="257" t="s">
        <v>1</v>
      </c>
      <c r="F151" s="258" t="s">
        <v>1397</v>
      </c>
      <c r="G151" s="256"/>
      <c r="H151" s="259">
        <v>49.140000000000001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163</v>
      </c>
      <c r="AU151" s="265" t="s">
        <v>87</v>
      </c>
      <c r="AV151" s="14" t="s">
        <v>87</v>
      </c>
      <c r="AW151" s="14" t="s">
        <v>33</v>
      </c>
      <c r="AX151" s="14" t="s">
        <v>77</v>
      </c>
      <c r="AY151" s="265" t="s">
        <v>149</v>
      </c>
    </row>
    <row r="152" s="14" customFormat="1">
      <c r="A152" s="14"/>
      <c r="B152" s="255"/>
      <c r="C152" s="256"/>
      <c r="D152" s="240" t="s">
        <v>163</v>
      </c>
      <c r="E152" s="257" t="s">
        <v>1</v>
      </c>
      <c r="F152" s="258" t="s">
        <v>1398</v>
      </c>
      <c r="G152" s="256"/>
      <c r="H152" s="259">
        <v>-32.526000000000003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163</v>
      </c>
      <c r="AU152" s="265" t="s">
        <v>87</v>
      </c>
      <c r="AV152" s="14" t="s">
        <v>87</v>
      </c>
      <c r="AW152" s="14" t="s">
        <v>33</v>
      </c>
      <c r="AX152" s="14" t="s">
        <v>77</v>
      </c>
      <c r="AY152" s="265" t="s">
        <v>149</v>
      </c>
    </row>
    <row r="153" s="15" customFormat="1">
      <c r="A153" s="15"/>
      <c r="B153" s="269"/>
      <c r="C153" s="270"/>
      <c r="D153" s="240" t="s">
        <v>163</v>
      </c>
      <c r="E153" s="271" t="s">
        <v>1</v>
      </c>
      <c r="F153" s="272" t="s">
        <v>290</v>
      </c>
      <c r="G153" s="270"/>
      <c r="H153" s="273">
        <v>16.614000000000001</v>
      </c>
      <c r="I153" s="274"/>
      <c r="J153" s="270"/>
      <c r="K153" s="270"/>
      <c r="L153" s="275"/>
      <c r="M153" s="276"/>
      <c r="N153" s="277"/>
      <c r="O153" s="277"/>
      <c r="P153" s="277"/>
      <c r="Q153" s="277"/>
      <c r="R153" s="277"/>
      <c r="S153" s="277"/>
      <c r="T153" s="27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9" t="s">
        <v>163</v>
      </c>
      <c r="AU153" s="279" t="s">
        <v>87</v>
      </c>
      <c r="AV153" s="15" t="s">
        <v>148</v>
      </c>
      <c r="AW153" s="15" t="s">
        <v>33</v>
      </c>
      <c r="AX153" s="15" t="s">
        <v>85</v>
      </c>
      <c r="AY153" s="279" t="s">
        <v>149</v>
      </c>
    </row>
    <row r="154" s="2" customFormat="1" ht="24.15" customHeight="1">
      <c r="A154" s="39"/>
      <c r="B154" s="40"/>
      <c r="C154" s="227" t="s">
        <v>193</v>
      </c>
      <c r="D154" s="227" t="s">
        <v>155</v>
      </c>
      <c r="E154" s="228" t="s">
        <v>373</v>
      </c>
      <c r="F154" s="229" t="s">
        <v>374</v>
      </c>
      <c r="G154" s="230" t="s">
        <v>319</v>
      </c>
      <c r="H154" s="231">
        <v>166.13999999999999</v>
      </c>
      <c r="I154" s="232"/>
      <c r="J154" s="233">
        <f>ROUND(I154*H154,2)</f>
        <v>0</v>
      </c>
      <c r="K154" s="229" t="s">
        <v>159</v>
      </c>
      <c r="L154" s="45"/>
      <c r="M154" s="234" t="s">
        <v>1</v>
      </c>
      <c r="N154" s="235" t="s">
        <v>42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148</v>
      </c>
      <c r="AT154" s="238" t="s">
        <v>155</v>
      </c>
      <c r="AU154" s="238" t="s">
        <v>87</v>
      </c>
      <c r="AY154" s="18" t="s">
        <v>149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148</v>
      </c>
      <c r="BM154" s="238" t="s">
        <v>1251</v>
      </c>
    </row>
    <row r="155" s="2" customFormat="1">
      <c r="A155" s="39"/>
      <c r="B155" s="40"/>
      <c r="C155" s="41"/>
      <c r="D155" s="240" t="s">
        <v>162</v>
      </c>
      <c r="E155" s="41"/>
      <c r="F155" s="241" t="s">
        <v>376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162</v>
      </c>
      <c r="AU155" s="18" t="s">
        <v>87</v>
      </c>
    </row>
    <row r="156" s="13" customFormat="1">
      <c r="A156" s="13"/>
      <c r="B156" s="245"/>
      <c r="C156" s="246"/>
      <c r="D156" s="240" t="s">
        <v>163</v>
      </c>
      <c r="E156" s="247" t="s">
        <v>1</v>
      </c>
      <c r="F156" s="248" t="s">
        <v>366</v>
      </c>
      <c r="G156" s="246"/>
      <c r="H156" s="247" t="s">
        <v>1</v>
      </c>
      <c r="I156" s="249"/>
      <c r="J156" s="246"/>
      <c r="K156" s="246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163</v>
      </c>
      <c r="AU156" s="254" t="s">
        <v>87</v>
      </c>
      <c r="AV156" s="13" t="s">
        <v>85</v>
      </c>
      <c r="AW156" s="13" t="s">
        <v>33</v>
      </c>
      <c r="AX156" s="13" t="s">
        <v>77</v>
      </c>
      <c r="AY156" s="254" t="s">
        <v>149</v>
      </c>
    </row>
    <row r="157" s="14" customFormat="1">
      <c r="A157" s="14"/>
      <c r="B157" s="255"/>
      <c r="C157" s="256"/>
      <c r="D157" s="240" t="s">
        <v>163</v>
      </c>
      <c r="E157" s="257" t="s">
        <v>1</v>
      </c>
      <c r="F157" s="258" t="s">
        <v>1399</v>
      </c>
      <c r="G157" s="256"/>
      <c r="H157" s="259">
        <v>166.13999999999999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163</v>
      </c>
      <c r="AU157" s="265" t="s">
        <v>87</v>
      </c>
      <c r="AV157" s="14" t="s">
        <v>87</v>
      </c>
      <c r="AW157" s="14" t="s">
        <v>33</v>
      </c>
      <c r="AX157" s="14" t="s">
        <v>85</v>
      </c>
      <c r="AY157" s="265" t="s">
        <v>149</v>
      </c>
    </row>
    <row r="158" s="2" customFormat="1" ht="16.5" customHeight="1">
      <c r="A158" s="39"/>
      <c r="B158" s="40"/>
      <c r="C158" s="227" t="s">
        <v>197</v>
      </c>
      <c r="D158" s="227" t="s">
        <v>155</v>
      </c>
      <c r="E158" s="228" t="s">
        <v>379</v>
      </c>
      <c r="F158" s="229" t="s">
        <v>380</v>
      </c>
      <c r="G158" s="230" t="s">
        <v>381</v>
      </c>
      <c r="H158" s="231">
        <v>29.905000000000001</v>
      </c>
      <c r="I158" s="232"/>
      <c r="J158" s="233">
        <f>ROUND(I158*H158,2)</f>
        <v>0</v>
      </c>
      <c r="K158" s="229" t="s">
        <v>159</v>
      </c>
      <c r="L158" s="45"/>
      <c r="M158" s="234" t="s">
        <v>1</v>
      </c>
      <c r="N158" s="235" t="s">
        <v>42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148</v>
      </c>
      <c r="AT158" s="238" t="s">
        <v>155</v>
      </c>
      <c r="AU158" s="238" t="s">
        <v>87</v>
      </c>
      <c r="AY158" s="18" t="s">
        <v>149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148</v>
      </c>
      <c r="BM158" s="238" t="s">
        <v>1253</v>
      </c>
    </row>
    <row r="159" s="2" customFormat="1">
      <c r="A159" s="39"/>
      <c r="B159" s="40"/>
      <c r="C159" s="41"/>
      <c r="D159" s="240" t="s">
        <v>162</v>
      </c>
      <c r="E159" s="41"/>
      <c r="F159" s="241" t="s">
        <v>383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162</v>
      </c>
      <c r="AU159" s="18" t="s">
        <v>87</v>
      </c>
    </row>
    <row r="160" s="14" customFormat="1">
      <c r="A160" s="14"/>
      <c r="B160" s="255"/>
      <c r="C160" s="256"/>
      <c r="D160" s="240" t="s">
        <v>163</v>
      </c>
      <c r="E160" s="257" t="s">
        <v>1</v>
      </c>
      <c r="F160" s="258" t="s">
        <v>1400</v>
      </c>
      <c r="G160" s="256"/>
      <c r="H160" s="259">
        <v>29.905000000000001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163</v>
      </c>
      <c r="AU160" s="265" t="s">
        <v>87</v>
      </c>
      <c r="AV160" s="14" t="s">
        <v>87</v>
      </c>
      <c r="AW160" s="14" t="s">
        <v>33</v>
      </c>
      <c r="AX160" s="14" t="s">
        <v>85</v>
      </c>
      <c r="AY160" s="265" t="s">
        <v>149</v>
      </c>
    </row>
    <row r="161" s="2" customFormat="1" ht="16.5" customHeight="1">
      <c r="A161" s="39"/>
      <c r="B161" s="40"/>
      <c r="C161" s="227" t="s">
        <v>203</v>
      </c>
      <c r="D161" s="227" t="s">
        <v>155</v>
      </c>
      <c r="E161" s="228" t="s">
        <v>407</v>
      </c>
      <c r="F161" s="229" t="s">
        <v>408</v>
      </c>
      <c r="G161" s="230" t="s">
        <v>319</v>
      </c>
      <c r="H161" s="231">
        <v>32.526000000000003</v>
      </c>
      <c r="I161" s="232"/>
      <c r="J161" s="233">
        <f>ROUND(I161*H161,2)</f>
        <v>0</v>
      </c>
      <c r="K161" s="229" t="s">
        <v>159</v>
      </c>
      <c r="L161" s="45"/>
      <c r="M161" s="234" t="s">
        <v>1</v>
      </c>
      <c r="N161" s="235" t="s">
        <v>42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148</v>
      </c>
      <c r="AT161" s="238" t="s">
        <v>155</v>
      </c>
      <c r="AU161" s="238" t="s">
        <v>87</v>
      </c>
      <c r="AY161" s="18" t="s">
        <v>149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148</v>
      </c>
      <c r="BM161" s="238" t="s">
        <v>1255</v>
      </c>
    </row>
    <row r="162" s="2" customFormat="1">
      <c r="A162" s="39"/>
      <c r="B162" s="40"/>
      <c r="C162" s="41"/>
      <c r="D162" s="240" t="s">
        <v>162</v>
      </c>
      <c r="E162" s="41"/>
      <c r="F162" s="241" t="s">
        <v>410</v>
      </c>
      <c r="G162" s="41"/>
      <c r="H162" s="41"/>
      <c r="I162" s="242"/>
      <c r="J162" s="41"/>
      <c r="K162" s="41"/>
      <c r="L162" s="45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162</v>
      </c>
      <c r="AU162" s="18" t="s">
        <v>87</v>
      </c>
    </row>
    <row r="163" s="14" customFormat="1">
      <c r="A163" s="14"/>
      <c r="B163" s="255"/>
      <c r="C163" s="256"/>
      <c r="D163" s="240" t="s">
        <v>163</v>
      </c>
      <c r="E163" s="257" t="s">
        <v>1</v>
      </c>
      <c r="F163" s="258" t="s">
        <v>1401</v>
      </c>
      <c r="G163" s="256"/>
      <c r="H163" s="259">
        <v>49.140000000000001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163</v>
      </c>
      <c r="AU163" s="265" t="s">
        <v>87</v>
      </c>
      <c r="AV163" s="14" t="s">
        <v>87</v>
      </c>
      <c r="AW163" s="14" t="s">
        <v>33</v>
      </c>
      <c r="AX163" s="14" t="s">
        <v>77</v>
      </c>
      <c r="AY163" s="265" t="s">
        <v>149</v>
      </c>
    </row>
    <row r="164" s="14" customFormat="1">
      <c r="A164" s="14"/>
      <c r="B164" s="255"/>
      <c r="C164" s="256"/>
      <c r="D164" s="240" t="s">
        <v>163</v>
      </c>
      <c r="E164" s="257" t="s">
        <v>1</v>
      </c>
      <c r="F164" s="258" t="s">
        <v>1402</v>
      </c>
      <c r="G164" s="256"/>
      <c r="H164" s="259">
        <v>-10.763999999999999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163</v>
      </c>
      <c r="AU164" s="265" t="s">
        <v>87</v>
      </c>
      <c r="AV164" s="14" t="s">
        <v>87</v>
      </c>
      <c r="AW164" s="14" t="s">
        <v>33</v>
      </c>
      <c r="AX164" s="14" t="s">
        <v>77</v>
      </c>
      <c r="AY164" s="265" t="s">
        <v>149</v>
      </c>
    </row>
    <row r="165" s="13" customFormat="1">
      <c r="A165" s="13"/>
      <c r="B165" s="245"/>
      <c r="C165" s="246"/>
      <c r="D165" s="240" t="s">
        <v>163</v>
      </c>
      <c r="E165" s="247" t="s">
        <v>1</v>
      </c>
      <c r="F165" s="248" t="s">
        <v>1341</v>
      </c>
      <c r="G165" s="246"/>
      <c r="H165" s="247" t="s">
        <v>1</v>
      </c>
      <c r="I165" s="249"/>
      <c r="J165" s="246"/>
      <c r="K165" s="246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163</v>
      </c>
      <c r="AU165" s="254" t="s">
        <v>87</v>
      </c>
      <c r="AV165" s="13" t="s">
        <v>85</v>
      </c>
      <c r="AW165" s="13" t="s">
        <v>33</v>
      </c>
      <c r="AX165" s="13" t="s">
        <v>77</v>
      </c>
      <c r="AY165" s="254" t="s">
        <v>149</v>
      </c>
    </row>
    <row r="166" s="14" customFormat="1">
      <c r="A166" s="14"/>
      <c r="B166" s="255"/>
      <c r="C166" s="256"/>
      <c r="D166" s="240" t="s">
        <v>163</v>
      </c>
      <c r="E166" s="257" t="s">
        <v>1</v>
      </c>
      <c r="F166" s="258" t="s">
        <v>1403</v>
      </c>
      <c r="G166" s="256"/>
      <c r="H166" s="259">
        <v>-2.3399999999999999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163</v>
      </c>
      <c r="AU166" s="265" t="s">
        <v>87</v>
      </c>
      <c r="AV166" s="14" t="s">
        <v>87</v>
      </c>
      <c r="AW166" s="14" t="s">
        <v>33</v>
      </c>
      <c r="AX166" s="14" t="s">
        <v>77</v>
      </c>
      <c r="AY166" s="265" t="s">
        <v>149</v>
      </c>
    </row>
    <row r="167" s="14" customFormat="1">
      <c r="A167" s="14"/>
      <c r="B167" s="255"/>
      <c r="C167" s="256"/>
      <c r="D167" s="240" t="s">
        <v>163</v>
      </c>
      <c r="E167" s="257" t="s">
        <v>1</v>
      </c>
      <c r="F167" s="258" t="s">
        <v>1404</v>
      </c>
      <c r="G167" s="256"/>
      <c r="H167" s="259">
        <v>-3.5099999999999998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5" t="s">
        <v>163</v>
      </c>
      <c r="AU167" s="265" t="s">
        <v>87</v>
      </c>
      <c r="AV167" s="14" t="s">
        <v>87</v>
      </c>
      <c r="AW167" s="14" t="s">
        <v>33</v>
      </c>
      <c r="AX167" s="14" t="s">
        <v>77</v>
      </c>
      <c r="AY167" s="265" t="s">
        <v>149</v>
      </c>
    </row>
    <row r="168" s="13" customFormat="1">
      <c r="A168" s="13"/>
      <c r="B168" s="245"/>
      <c r="C168" s="246"/>
      <c r="D168" s="240" t="s">
        <v>163</v>
      </c>
      <c r="E168" s="247" t="s">
        <v>1</v>
      </c>
      <c r="F168" s="248" t="s">
        <v>874</v>
      </c>
      <c r="G168" s="246"/>
      <c r="H168" s="247" t="s">
        <v>1</v>
      </c>
      <c r="I168" s="249"/>
      <c r="J168" s="246"/>
      <c r="K168" s="246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163</v>
      </c>
      <c r="AU168" s="254" t="s">
        <v>87</v>
      </c>
      <c r="AV168" s="13" t="s">
        <v>85</v>
      </c>
      <c r="AW168" s="13" t="s">
        <v>33</v>
      </c>
      <c r="AX168" s="13" t="s">
        <v>77</v>
      </c>
      <c r="AY168" s="254" t="s">
        <v>149</v>
      </c>
    </row>
    <row r="169" s="15" customFormat="1">
      <c r="A169" s="15"/>
      <c r="B169" s="269"/>
      <c r="C169" s="270"/>
      <c r="D169" s="240" t="s">
        <v>163</v>
      </c>
      <c r="E169" s="271" t="s">
        <v>1</v>
      </c>
      <c r="F169" s="272" t="s">
        <v>290</v>
      </c>
      <c r="G169" s="270"/>
      <c r="H169" s="273">
        <v>32.526000000000003</v>
      </c>
      <c r="I169" s="274"/>
      <c r="J169" s="270"/>
      <c r="K169" s="270"/>
      <c r="L169" s="275"/>
      <c r="M169" s="276"/>
      <c r="N169" s="277"/>
      <c r="O169" s="277"/>
      <c r="P169" s="277"/>
      <c r="Q169" s="277"/>
      <c r="R169" s="277"/>
      <c r="S169" s="277"/>
      <c r="T169" s="27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9" t="s">
        <v>163</v>
      </c>
      <c r="AU169" s="279" t="s">
        <v>87</v>
      </c>
      <c r="AV169" s="15" t="s">
        <v>148</v>
      </c>
      <c r="AW169" s="15" t="s">
        <v>33</v>
      </c>
      <c r="AX169" s="15" t="s">
        <v>85</v>
      </c>
      <c r="AY169" s="279" t="s">
        <v>149</v>
      </c>
    </row>
    <row r="170" s="2" customFormat="1" ht="16.5" customHeight="1">
      <c r="A170" s="39"/>
      <c r="B170" s="40"/>
      <c r="C170" s="227" t="s">
        <v>209</v>
      </c>
      <c r="D170" s="227" t="s">
        <v>155</v>
      </c>
      <c r="E170" s="228" t="s">
        <v>875</v>
      </c>
      <c r="F170" s="229" t="s">
        <v>876</v>
      </c>
      <c r="G170" s="230" t="s">
        <v>319</v>
      </c>
      <c r="H170" s="231">
        <v>10.242000000000001</v>
      </c>
      <c r="I170" s="232"/>
      <c r="J170" s="233">
        <f>ROUND(I170*H170,2)</f>
        <v>0</v>
      </c>
      <c r="K170" s="229" t="s">
        <v>159</v>
      </c>
      <c r="L170" s="45"/>
      <c r="M170" s="234" t="s">
        <v>1</v>
      </c>
      <c r="N170" s="235" t="s">
        <v>42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148</v>
      </c>
      <c r="AT170" s="238" t="s">
        <v>155</v>
      </c>
      <c r="AU170" s="238" t="s">
        <v>87</v>
      </c>
      <c r="AY170" s="18" t="s">
        <v>149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148</v>
      </c>
      <c r="BM170" s="238" t="s">
        <v>1262</v>
      </c>
    </row>
    <row r="171" s="2" customFormat="1">
      <c r="A171" s="39"/>
      <c r="B171" s="40"/>
      <c r="C171" s="41"/>
      <c r="D171" s="240" t="s">
        <v>162</v>
      </c>
      <c r="E171" s="41"/>
      <c r="F171" s="241" t="s">
        <v>878</v>
      </c>
      <c r="G171" s="41"/>
      <c r="H171" s="41"/>
      <c r="I171" s="242"/>
      <c r="J171" s="41"/>
      <c r="K171" s="41"/>
      <c r="L171" s="45"/>
      <c r="M171" s="243"/>
      <c r="N171" s="24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162</v>
      </c>
      <c r="AU171" s="18" t="s">
        <v>87</v>
      </c>
    </row>
    <row r="172" s="13" customFormat="1">
      <c r="A172" s="13"/>
      <c r="B172" s="245"/>
      <c r="C172" s="246"/>
      <c r="D172" s="240" t="s">
        <v>163</v>
      </c>
      <c r="E172" s="247" t="s">
        <v>1</v>
      </c>
      <c r="F172" s="248" t="s">
        <v>1345</v>
      </c>
      <c r="G172" s="246"/>
      <c r="H172" s="247" t="s">
        <v>1</v>
      </c>
      <c r="I172" s="249"/>
      <c r="J172" s="246"/>
      <c r="K172" s="246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163</v>
      </c>
      <c r="AU172" s="254" t="s">
        <v>87</v>
      </c>
      <c r="AV172" s="13" t="s">
        <v>85</v>
      </c>
      <c r="AW172" s="13" t="s">
        <v>33</v>
      </c>
      <c r="AX172" s="13" t="s">
        <v>77</v>
      </c>
      <c r="AY172" s="254" t="s">
        <v>149</v>
      </c>
    </row>
    <row r="173" s="14" customFormat="1">
      <c r="A173" s="14"/>
      <c r="B173" s="255"/>
      <c r="C173" s="256"/>
      <c r="D173" s="240" t="s">
        <v>163</v>
      </c>
      <c r="E173" s="257" t="s">
        <v>1</v>
      </c>
      <c r="F173" s="258" t="s">
        <v>1405</v>
      </c>
      <c r="G173" s="256"/>
      <c r="H173" s="259">
        <v>10.763999999999999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163</v>
      </c>
      <c r="AU173" s="265" t="s">
        <v>87</v>
      </c>
      <c r="AV173" s="14" t="s">
        <v>87</v>
      </c>
      <c r="AW173" s="14" t="s">
        <v>33</v>
      </c>
      <c r="AX173" s="14" t="s">
        <v>77</v>
      </c>
      <c r="AY173" s="265" t="s">
        <v>149</v>
      </c>
    </row>
    <row r="174" s="13" customFormat="1">
      <c r="A174" s="13"/>
      <c r="B174" s="245"/>
      <c r="C174" s="246"/>
      <c r="D174" s="240" t="s">
        <v>163</v>
      </c>
      <c r="E174" s="247" t="s">
        <v>1</v>
      </c>
      <c r="F174" s="248" t="s">
        <v>425</v>
      </c>
      <c r="G174" s="246"/>
      <c r="H174" s="247" t="s">
        <v>1</v>
      </c>
      <c r="I174" s="249"/>
      <c r="J174" s="246"/>
      <c r="K174" s="246"/>
      <c r="L174" s="250"/>
      <c r="M174" s="251"/>
      <c r="N174" s="252"/>
      <c r="O174" s="252"/>
      <c r="P174" s="252"/>
      <c r="Q174" s="252"/>
      <c r="R174" s="252"/>
      <c r="S174" s="252"/>
      <c r="T174" s="25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4" t="s">
        <v>163</v>
      </c>
      <c r="AU174" s="254" t="s">
        <v>87</v>
      </c>
      <c r="AV174" s="13" t="s">
        <v>85</v>
      </c>
      <c r="AW174" s="13" t="s">
        <v>33</v>
      </c>
      <c r="AX174" s="13" t="s">
        <v>77</v>
      </c>
      <c r="AY174" s="254" t="s">
        <v>149</v>
      </c>
    </row>
    <row r="175" s="14" customFormat="1">
      <c r="A175" s="14"/>
      <c r="B175" s="255"/>
      <c r="C175" s="256"/>
      <c r="D175" s="240" t="s">
        <v>163</v>
      </c>
      <c r="E175" s="257" t="s">
        <v>1</v>
      </c>
      <c r="F175" s="258" t="s">
        <v>1406</v>
      </c>
      <c r="G175" s="256"/>
      <c r="H175" s="259">
        <v>-0.52200000000000002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163</v>
      </c>
      <c r="AU175" s="265" t="s">
        <v>87</v>
      </c>
      <c r="AV175" s="14" t="s">
        <v>87</v>
      </c>
      <c r="AW175" s="14" t="s">
        <v>33</v>
      </c>
      <c r="AX175" s="14" t="s">
        <v>77</v>
      </c>
      <c r="AY175" s="265" t="s">
        <v>149</v>
      </c>
    </row>
    <row r="176" s="15" customFormat="1">
      <c r="A176" s="15"/>
      <c r="B176" s="269"/>
      <c r="C176" s="270"/>
      <c r="D176" s="240" t="s">
        <v>163</v>
      </c>
      <c r="E176" s="271" t="s">
        <v>1</v>
      </c>
      <c r="F176" s="272" t="s">
        <v>290</v>
      </c>
      <c r="G176" s="270"/>
      <c r="H176" s="273">
        <v>10.242000000000001</v>
      </c>
      <c r="I176" s="274"/>
      <c r="J176" s="270"/>
      <c r="K176" s="270"/>
      <c r="L176" s="275"/>
      <c r="M176" s="276"/>
      <c r="N176" s="277"/>
      <c r="O176" s="277"/>
      <c r="P176" s="277"/>
      <c r="Q176" s="277"/>
      <c r="R176" s="277"/>
      <c r="S176" s="277"/>
      <c r="T176" s="27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9" t="s">
        <v>163</v>
      </c>
      <c r="AU176" s="279" t="s">
        <v>87</v>
      </c>
      <c r="AV176" s="15" t="s">
        <v>148</v>
      </c>
      <c r="AW176" s="15" t="s">
        <v>33</v>
      </c>
      <c r="AX176" s="15" t="s">
        <v>85</v>
      </c>
      <c r="AY176" s="279" t="s">
        <v>149</v>
      </c>
    </row>
    <row r="177" s="2" customFormat="1" ht="16.5" customHeight="1">
      <c r="A177" s="39"/>
      <c r="B177" s="40"/>
      <c r="C177" s="280" t="s">
        <v>214</v>
      </c>
      <c r="D177" s="280" t="s">
        <v>398</v>
      </c>
      <c r="E177" s="281" t="s">
        <v>428</v>
      </c>
      <c r="F177" s="282" t="s">
        <v>429</v>
      </c>
      <c r="G177" s="283" t="s">
        <v>381</v>
      </c>
      <c r="H177" s="284">
        <v>20.484000000000002</v>
      </c>
      <c r="I177" s="285"/>
      <c r="J177" s="286">
        <f>ROUND(I177*H177,2)</f>
        <v>0</v>
      </c>
      <c r="K177" s="282" t="s">
        <v>159</v>
      </c>
      <c r="L177" s="287"/>
      <c r="M177" s="288" t="s">
        <v>1</v>
      </c>
      <c r="N177" s="289" t="s">
        <v>42</v>
      </c>
      <c r="O177" s="92"/>
      <c r="P177" s="236">
        <f>O177*H177</f>
        <v>0</v>
      </c>
      <c r="Q177" s="236">
        <v>1</v>
      </c>
      <c r="R177" s="236">
        <f>Q177*H177</f>
        <v>20.484000000000002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197</v>
      </c>
      <c r="AT177" s="238" t="s">
        <v>398</v>
      </c>
      <c r="AU177" s="238" t="s">
        <v>87</v>
      </c>
      <c r="AY177" s="18" t="s">
        <v>149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148</v>
      </c>
      <c r="BM177" s="238" t="s">
        <v>1266</v>
      </c>
    </row>
    <row r="178" s="2" customFormat="1">
      <c r="A178" s="39"/>
      <c r="B178" s="40"/>
      <c r="C178" s="41"/>
      <c r="D178" s="240" t="s">
        <v>162</v>
      </c>
      <c r="E178" s="41"/>
      <c r="F178" s="241" t="s">
        <v>429</v>
      </c>
      <c r="G178" s="41"/>
      <c r="H178" s="41"/>
      <c r="I178" s="242"/>
      <c r="J178" s="41"/>
      <c r="K178" s="41"/>
      <c r="L178" s="45"/>
      <c r="M178" s="243"/>
      <c r="N178" s="244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162</v>
      </c>
      <c r="AU178" s="18" t="s">
        <v>87</v>
      </c>
    </row>
    <row r="179" s="14" customFormat="1">
      <c r="A179" s="14"/>
      <c r="B179" s="255"/>
      <c r="C179" s="256"/>
      <c r="D179" s="240" t="s">
        <v>163</v>
      </c>
      <c r="E179" s="257" t="s">
        <v>1</v>
      </c>
      <c r="F179" s="258" t="s">
        <v>1407</v>
      </c>
      <c r="G179" s="256"/>
      <c r="H179" s="259">
        <v>20.484000000000002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5" t="s">
        <v>163</v>
      </c>
      <c r="AU179" s="265" t="s">
        <v>87</v>
      </c>
      <c r="AV179" s="14" t="s">
        <v>87</v>
      </c>
      <c r="AW179" s="14" t="s">
        <v>33</v>
      </c>
      <c r="AX179" s="14" t="s">
        <v>85</v>
      </c>
      <c r="AY179" s="265" t="s">
        <v>149</v>
      </c>
    </row>
    <row r="180" s="12" customFormat="1" ht="22.8" customHeight="1">
      <c r="A180" s="12"/>
      <c r="B180" s="211"/>
      <c r="C180" s="212"/>
      <c r="D180" s="213" t="s">
        <v>76</v>
      </c>
      <c r="E180" s="225" t="s">
        <v>148</v>
      </c>
      <c r="F180" s="225" t="s">
        <v>518</v>
      </c>
      <c r="G180" s="212"/>
      <c r="H180" s="212"/>
      <c r="I180" s="215"/>
      <c r="J180" s="226">
        <f>BK180</f>
        <v>0</v>
      </c>
      <c r="K180" s="212"/>
      <c r="L180" s="217"/>
      <c r="M180" s="218"/>
      <c r="N180" s="219"/>
      <c r="O180" s="219"/>
      <c r="P180" s="220">
        <f>SUM(P181:P189)</f>
        <v>0</v>
      </c>
      <c r="Q180" s="219"/>
      <c r="R180" s="220">
        <f>SUM(R181:R189)</f>
        <v>0</v>
      </c>
      <c r="S180" s="219"/>
      <c r="T180" s="221">
        <f>SUM(T181:T189)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2" t="s">
        <v>85</v>
      </c>
      <c r="AT180" s="223" t="s">
        <v>76</v>
      </c>
      <c r="AU180" s="223" t="s">
        <v>85</v>
      </c>
      <c r="AY180" s="222" t="s">
        <v>149</v>
      </c>
      <c r="BK180" s="224">
        <f>SUM(BK181:BK189)</f>
        <v>0</v>
      </c>
    </row>
    <row r="181" s="2" customFormat="1" ht="16.5" customHeight="1">
      <c r="A181" s="39"/>
      <c r="B181" s="40"/>
      <c r="C181" s="227" t="s">
        <v>222</v>
      </c>
      <c r="D181" s="227" t="s">
        <v>155</v>
      </c>
      <c r="E181" s="228" t="s">
        <v>887</v>
      </c>
      <c r="F181" s="229" t="s">
        <v>888</v>
      </c>
      <c r="G181" s="230" t="s">
        <v>319</v>
      </c>
      <c r="H181" s="231">
        <v>3.5099999999999998</v>
      </c>
      <c r="I181" s="232"/>
      <c r="J181" s="233">
        <f>ROUND(I181*H181,2)</f>
        <v>0</v>
      </c>
      <c r="K181" s="229" t="s">
        <v>159</v>
      </c>
      <c r="L181" s="45"/>
      <c r="M181" s="234" t="s">
        <v>1</v>
      </c>
      <c r="N181" s="235" t="s">
        <v>42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148</v>
      </c>
      <c r="AT181" s="238" t="s">
        <v>155</v>
      </c>
      <c r="AU181" s="238" t="s">
        <v>87</v>
      </c>
      <c r="AY181" s="18" t="s">
        <v>149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148</v>
      </c>
      <c r="BM181" s="238" t="s">
        <v>1408</v>
      </c>
    </row>
    <row r="182" s="2" customFormat="1">
      <c r="A182" s="39"/>
      <c r="B182" s="40"/>
      <c r="C182" s="41"/>
      <c r="D182" s="240" t="s">
        <v>162</v>
      </c>
      <c r="E182" s="41"/>
      <c r="F182" s="241" t="s">
        <v>890</v>
      </c>
      <c r="G182" s="41"/>
      <c r="H182" s="41"/>
      <c r="I182" s="242"/>
      <c r="J182" s="41"/>
      <c r="K182" s="41"/>
      <c r="L182" s="45"/>
      <c r="M182" s="243"/>
      <c r="N182" s="24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162</v>
      </c>
      <c r="AU182" s="18" t="s">
        <v>87</v>
      </c>
    </row>
    <row r="183" s="13" customFormat="1">
      <c r="A183" s="13"/>
      <c r="B183" s="245"/>
      <c r="C183" s="246"/>
      <c r="D183" s="240" t="s">
        <v>163</v>
      </c>
      <c r="E183" s="247" t="s">
        <v>1</v>
      </c>
      <c r="F183" s="248" t="s">
        <v>891</v>
      </c>
      <c r="G183" s="246"/>
      <c r="H183" s="247" t="s">
        <v>1</v>
      </c>
      <c r="I183" s="249"/>
      <c r="J183" s="246"/>
      <c r="K183" s="246"/>
      <c r="L183" s="250"/>
      <c r="M183" s="251"/>
      <c r="N183" s="252"/>
      <c r="O183" s="252"/>
      <c r="P183" s="252"/>
      <c r="Q183" s="252"/>
      <c r="R183" s="252"/>
      <c r="S183" s="252"/>
      <c r="T183" s="25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4" t="s">
        <v>163</v>
      </c>
      <c r="AU183" s="254" t="s">
        <v>87</v>
      </c>
      <c r="AV183" s="13" t="s">
        <v>85</v>
      </c>
      <c r="AW183" s="13" t="s">
        <v>33</v>
      </c>
      <c r="AX183" s="13" t="s">
        <v>77</v>
      </c>
      <c r="AY183" s="254" t="s">
        <v>149</v>
      </c>
    </row>
    <row r="184" s="13" customFormat="1">
      <c r="A184" s="13"/>
      <c r="B184" s="245"/>
      <c r="C184" s="246"/>
      <c r="D184" s="240" t="s">
        <v>163</v>
      </c>
      <c r="E184" s="247" t="s">
        <v>1</v>
      </c>
      <c r="F184" s="248" t="s">
        <v>892</v>
      </c>
      <c r="G184" s="246"/>
      <c r="H184" s="247" t="s">
        <v>1</v>
      </c>
      <c r="I184" s="249"/>
      <c r="J184" s="246"/>
      <c r="K184" s="246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163</v>
      </c>
      <c r="AU184" s="254" t="s">
        <v>87</v>
      </c>
      <c r="AV184" s="13" t="s">
        <v>85</v>
      </c>
      <c r="AW184" s="13" t="s">
        <v>33</v>
      </c>
      <c r="AX184" s="13" t="s">
        <v>77</v>
      </c>
      <c r="AY184" s="254" t="s">
        <v>149</v>
      </c>
    </row>
    <row r="185" s="14" customFormat="1">
      <c r="A185" s="14"/>
      <c r="B185" s="255"/>
      <c r="C185" s="256"/>
      <c r="D185" s="240" t="s">
        <v>163</v>
      </c>
      <c r="E185" s="257" t="s">
        <v>1</v>
      </c>
      <c r="F185" s="258" t="s">
        <v>1409</v>
      </c>
      <c r="G185" s="256"/>
      <c r="H185" s="259">
        <v>3.5099999999999998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163</v>
      </c>
      <c r="AU185" s="265" t="s">
        <v>87</v>
      </c>
      <c r="AV185" s="14" t="s">
        <v>87</v>
      </c>
      <c r="AW185" s="14" t="s">
        <v>33</v>
      </c>
      <c r="AX185" s="14" t="s">
        <v>85</v>
      </c>
      <c r="AY185" s="265" t="s">
        <v>149</v>
      </c>
    </row>
    <row r="186" s="2" customFormat="1" ht="16.5" customHeight="1">
      <c r="A186" s="39"/>
      <c r="B186" s="40"/>
      <c r="C186" s="227" t="s">
        <v>229</v>
      </c>
      <c r="D186" s="227" t="s">
        <v>155</v>
      </c>
      <c r="E186" s="228" t="s">
        <v>520</v>
      </c>
      <c r="F186" s="229" t="s">
        <v>521</v>
      </c>
      <c r="G186" s="230" t="s">
        <v>319</v>
      </c>
      <c r="H186" s="231">
        <v>2.3399999999999999</v>
      </c>
      <c r="I186" s="232"/>
      <c r="J186" s="233">
        <f>ROUND(I186*H186,2)</f>
        <v>0</v>
      </c>
      <c r="K186" s="229" t="s">
        <v>159</v>
      </c>
      <c r="L186" s="45"/>
      <c r="M186" s="234" t="s">
        <v>1</v>
      </c>
      <c r="N186" s="235" t="s">
        <v>42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148</v>
      </c>
      <c r="AT186" s="238" t="s">
        <v>155</v>
      </c>
      <c r="AU186" s="238" t="s">
        <v>87</v>
      </c>
      <c r="AY186" s="18" t="s">
        <v>149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148</v>
      </c>
      <c r="BM186" s="238" t="s">
        <v>1270</v>
      </c>
    </row>
    <row r="187" s="2" customFormat="1">
      <c r="A187" s="39"/>
      <c r="B187" s="40"/>
      <c r="C187" s="41"/>
      <c r="D187" s="240" t="s">
        <v>162</v>
      </c>
      <c r="E187" s="41"/>
      <c r="F187" s="241" t="s">
        <v>523</v>
      </c>
      <c r="G187" s="41"/>
      <c r="H187" s="41"/>
      <c r="I187" s="242"/>
      <c r="J187" s="41"/>
      <c r="K187" s="41"/>
      <c r="L187" s="45"/>
      <c r="M187" s="243"/>
      <c r="N187" s="24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162</v>
      </c>
      <c r="AU187" s="18" t="s">
        <v>87</v>
      </c>
    </row>
    <row r="188" s="13" customFormat="1">
      <c r="A188" s="13"/>
      <c r="B188" s="245"/>
      <c r="C188" s="246"/>
      <c r="D188" s="240" t="s">
        <v>163</v>
      </c>
      <c r="E188" s="247" t="s">
        <v>1</v>
      </c>
      <c r="F188" s="248" t="s">
        <v>1353</v>
      </c>
      <c r="G188" s="246"/>
      <c r="H188" s="247" t="s">
        <v>1</v>
      </c>
      <c r="I188" s="249"/>
      <c r="J188" s="246"/>
      <c r="K188" s="246"/>
      <c r="L188" s="250"/>
      <c r="M188" s="251"/>
      <c r="N188" s="252"/>
      <c r="O188" s="252"/>
      <c r="P188" s="252"/>
      <c r="Q188" s="252"/>
      <c r="R188" s="252"/>
      <c r="S188" s="252"/>
      <c r="T188" s="25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4" t="s">
        <v>163</v>
      </c>
      <c r="AU188" s="254" t="s">
        <v>87</v>
      </c>
      <c r="AV188" s="13" t="s">
        <v>85</v>
      </c>
      <c r="AW188" s="13" t="s">
        <v>33</v>
      </c>
      <c r="AX188" s="13" t="s">
        <v>77</v>
      </c>
      <c r="AY188" s="254" t="s">
        <v>149</v>
      </c>
    </row>
    <row r="189" s="14" customFormat="1">
      <c r="A189" s="14"/>
      <c r="B189" s="255"/>
      <c r="C189" s="256"/>
      <c r="D189" s="240" t="s">
        <v>163</v>
      </c>
      <c r="E189" s="257" t="s">
        <v>1</v>
      </c>
      <c r="F189" s="258" t="s">
        <v>1410</v>
      </c>
      <c r="G189" s="256"/>
      <c r="H189" s="259">
        <v>2.3399999999999999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163</v>
      </c>
      <c r="AU189" s="265" t="s">
        <v>87</v>
      </c>
      <c r="AV189" s="14" t="s">
        <v>87</v>
      </c>
      <c r="AW189" s="14" t="s">
        <v>33</v>
      </c>
      <c r="AX189" s="14" t="s">
        <v>85</v>
      </c>
      <c r="AY189" s="265" t="s">
        <v>149</v>
      </c>
    </row>
    <row r="190" s="12" customFormat="1" ht="22.8" customHeight="1">
      <c r="A190" s="12"/>
      <c r="B190" s="211"/>
      <c r="C190" s="212"/>
      <c r="D190" s="213" t="s">
        <v>76</v>
      </c>
      <c r="E190" s="225" t="s">
        <v>197</v>
      </c>
      <c r="F190" s="225" t="s">
        <v>602</v>
      </c>
      <c r="G190" s="212"/>
      <c r="H190" s="212"/>
      <c r="I190" s="215"/>
      <c r="J190" s="226">
        <f>BK190</f>
        <v>0</v>
      </c>
      <c r="K190" s="212"/>
      <c r="L190" s="217"/>
      <c r="M190" s="218"/>
      <c r="N190" s="219"/>
      <c r="O190" s="219"/>
      <c r="P190" s="220">
        <f>SUM(P191:P212)</f>
        <v>0</v>
      </c>
      <c r="Q190" s="219"/>
      <c r="R190" s="220">
        <f>SUM(R191:R212)</f>
        <v>0.12103599999999999</v>
      </c>
      <c r="S190" s="219"/>
      <c r="T190" s="221">
        <f>SUM(T191:T212)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2" t="s">
        <v>85</v>
      </c>
      <c r="AT190" s="223" t="s">
        <v>76</v>
      </c>
      <c r="AU190" s="223" t="s">
        <v>85</v>
      </c>
      <c r="AY190" s="222" t="s">
        <v>149</v>
      </c>
      <c r="BK190" s="224">
        <f>SUM(BK191:BK212)</f>
        <v>0</v>
      </c>
    </row>
    <row r="191" s="2" customFormat="1" ht="16.5" customHeight="1">
      <c r="A191" s="39"/>
      <c r="B191" s="40"/>
      <c r="C191" s="227" t="s">
        <v>236</v>
      </c>
      <c r="D191" s="227" t="s">
        <v>155</v>
      </c>
      <c r="E191" s="228" t="s">
        <v>1356</v>
      </c>
      <c r="F191" s="229" t="s">
        <v>1357</v>
      </c>
      <c r="G191" s="230" t="s">
        <v>303</v>
      </c>
      <c r="H191" s="231">
        <v>26</v>
      </c>
      <c r="I191" s="232"/>
      <c r="J191" s="233">
        <f>ROUND(I191*H191,2)</f>
        <v>0</v>
      </c>
      <c r="K191" s="229" t="s">
        <v>159</v>
      </c>
      <c r="L191" s="45"/>
      <c r="M191" s="234" t="s">
        <v>1</v>
      </c>
      <c r="N191" s="235" t="s">
        <v>42</v>
      </c>
      <c r="O191" s="92"/>
      <c r="P191" s="236">
        <f>O191*H191</f>
        <v>0</v>
      </c>
      <c r="Q191" s="236">
        <v>1.0000000000000001E-05</v>
      </c>
      <c r="R191" s="236">
        <f>Q191*H191</f>
        <v>0.00026000000000000003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148</v>
      </c>
      <c r="AT191" s="238" t="s">
        <v>155</v>
      </c>
      <c r="AU191" s="238" t="s">
        <v>87</v>
      </c>
      <c r="AY191" s="18" t="s">
        <v>149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148</v>
      </c>
      <c r="BM191" s="238" t="s">
        <v>1358</v>
      </c>
    </row>
    <row r="192" s="2" customFormat="1">
      <c r="A192" s="39"/>
      <c r="B192" s="40"/>
      <c r="C192" s="41"/>
      <c r="D192" s="240" t="s">
        <v>162</v>
      </c>
      <c r="E192" s="41"/>
      <c r="F192" s="241" t="s">
        <v>1359</v>
      </c>
      <c r="G192" s="41"/>
      <c r="H192" s="41"/>
      <c r="I192" s="242"/>
      <c r="J192" s="41"/>
      <c r="K192" s="41"/>
      <c r="L192" s="45"/>
      <c r="M192" s="243"/>
      <c r="N192" s="244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162</v>
      </c>
      <c r="AU192" s="18" t="s">
        <v>87</v>
      </c>
    </row>
    <row r="193" s="14" customFormat="1">
      <c r="A193" s="14"/>
      <c r="B193" s="255"/>
      <c r="C193" s="256"/>
      <c r="D193" s="240" t="s">
        <v>163</v>
      </c>
      <c r="E193" s="257" t="s">
        <v>1</v>
      </c>
      <c r="F193" s="258" t="s">
        <v>1411</v>
      </c>
      <c r="G193" s="256"/>
      <c r="H193" s="259">
        <v>26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5" t="s">
        <v>163</v>
      </c>
      <c r="AU193" s="265" t="s">
        <v>87</v>
      </c>
      <c r="AV193" s="14" t="s">
        <v>87</v>
      </c>
      <c r="AW193" s="14" t="s">
        <v>33</v>
      </c>
      <c r="AX193" s="14" t="s">
        <v>85</v>
      </c>
      <c r="AY193" s="265" t="s">
        <v>149</v>
      </c>
    </row>
    <row r="194" s="2" customFormat="1" ht="16.5" customHeight="1">
      <c r="A194" s="39"/>
      <c r="B194" s="40"/>
      <c r="C194" s="280" t="s">
        <v>8</v>
      </c>
      <c r="D194" s="280" t="s">
        <v>398</v>
      </c>
      <c r="E194" s="281" t="s">
        <v>1361</v>
      </c>
      <c r="F194" s="282" t="s">
        <v>1362</v>
      </c>
      <c r="G194" s="283" t="s">
        <v>303</v>
      </c>
      <c r="H194" s="284">
        <v>26.780000000000001</v>
      </c>
      <c r="I194" s="285"/>
      <c r="J194" s="286">
        <f>ROUND(I194*H194,2)</f>
        <v>0</v>
      </c>
      <c r="K194" s="282" t="s">
        <v>159</v>
      </c>
      <c r="L194" s="287"/>
      <c r="M194" s="288" t="s">
        <v>1</v>
      </c>
      <c r="N194" s="289" t="s">
        <v>42</v>
      </c>
      <c r="O194" s="92"/>
      <c r="P194" s="236">
        <f>O194*H194</f>
        <v>0</v>
      </c>
      <c r="Q194" s="236">
        <v>0.0041999999999999997</v>
      </c>
      <c r="R194" s="236">
        <f>Q194*H194</f>
        <v>0.11247599999999999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197</v>
      </c>
      <c r="AT194" s="238" t="s">
        <v>398</v>
      </c>
      <c r="AU194" s="238" t="s">
        <v>87</v>
      </c>
      <c r="AY194" s="18" t="s">
        <v>149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148</v>
      </c>
      <c r="BM194" s="238" t="s">
        <v>1363</v>
      </c>
    </row>
    <row r="195" s="2" customFormat="1">
      <c r="A195" s="39"/>
      <c r="B195" s="40"/>
      <c r="C195" s="41"/>
      <c r="D195" s="240" t="s">
        <v>162</v>
      </c>
      <c r="E195" s="41"/>
      <c r="F195" s="241" t="s">
        <v>1362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162</v>
      </c>
      <c r="AU195" s="18" t="s">
        <v>87</v>
      </c>
    </row>
    <row r="196" s="14" customFormat="1">
      <c r="A196" s="14"/>
      <c r="B196" s="255"/>
      <c r="C196" s="256"/>
      <c r="D196" s="240" t="s">
        <v>163</v>
      </c>
      <c r="E196" s="257" t="s">
        <v>1</v>
      </c>
      <c r="F196" s="258" t="s">
        <v>1412</v>
      </c>
      <c r="G196" s="256"/>
      <c r="H196" s="259">
        <v>26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5" t="s">
        <v>163</v>
      </c>
      <c r="AU196" s="265" t="s">
        <v>87</v>
      </c>
      <c r="AV196" s="14" t="s">
        <v>87</v>
      </c>
      <c r="AW196" s="14" t="s">
        <v>33</v>
      </c>
      <c r="AX196" s="14" t="s">
        <v>85</v>
      </c>
      <c r="AY196" s="265" t="s">
        <v>149</v>
      </c>
    </row>
    <row r="197" s="14" customFormat="1">
      <c r="A197" s="14"/>
      <c r="B197" s="255"/>
      <c r="C197" s="256"/>
      <c r="D197" s="240" t="s">
        <v>163</v>
      </c>
      <c r="E197" s="256"/>
      <c r="F197" s="258" t="s">
        <v>1413</v>
      </c>
      <c r="G197" s="256"/>
      <c r="H197" s="259">
        <v>26.780000000000001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163</v>
      </c>
      <c r="AU197" s="265" t="s">
        <v>87</v>
      </c>
      <c r="AV197" s="14" t="s">
        <v>87</v>
      </c>
      <c r="AW197" s="14" t="s">
        <v>4</v>
      </c>
      <c r="AX197" s="14" t="s">
        <v>85</v>
      </c>
      <c r="AY197" s="265" t="s">
        <v>149</v>
      </c>
    </row>
    <row r="198" s="2" customFormat="1" ht="21.75" customHeight="1">
      <c r="A198" s="39"/>
      <c r="B198" s="40"/>
      <c r="C198" s="227" t="s">
        <v>248</v>
      </c>
      <c r="D198" s="227" t="s">
        <v>155</v>
      </c>
      <c r="E198" s="228" t="s">
        <v>1371</v>
      </c>
      <c r="F198" s="229" t="s">
        <v>1372</v>
      </c>
      <c r="G198" s="230" t="s">
        <v>485</v>
      </c>
      <c r="H198" s="231">
        <v>6</v>
      </c>
      <c r="I198" s="232"/>
      <c r="J198" s="233">
        <f>ROUND(I198*H198,2)</f>
        <v>0</v>
      </c>
      <c r="K198" s="229" t="s">
        <v>159</v>
      </c>
      <c r="L198" s="45"/>
      <c r="M198" s="234" t="s">
        <v>1</v>
      </c>
      <c r="N198" s="235" t="s">
        <v>42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148</v>
      </c>
      <c r="AT198" s="238" t="s">
        <v>155</v>
      </c>
      <c r="AU198" s="238" t="s">
        <v>87</v>
      </c>
      <c r="AY198" s="18" t="s">
        <v>149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148</v>
      </c>
      <c r="BM198" s="238" t="s">
        <v>1373</v>
      </c>
    </row>
    <row r="199" s="2" customFormat="1">
      <c r="A199" s="39"/>
      <c r="B199" s="40"/>
      <c r="C199" s="41"/>
      <c r="D199" s="240" t="s">
        <v>162</v>
      </c>
      <c r="E199" s="41"/>
      <c r="F199" s="241" t="s">
        <v>1374</v>
      </c>
      <c r="G199" s="41"/>
      <c r="H199" s="41"/>
      <c r="I199" s="242"/>
      <c r="J199" s="41"/>
      <c r="K199" s="41"/>
      <c r="L199" s="45"/>
      <c r="M199" s="243"/>
      <c r="N199" s="244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162</v>
      </c>
      <c r="AU199" s="18" t="s">
        <v>87</v>
      </c>
    </row>
    <row r="200" s="13" customFormat="1">
      <c r="A200" s="13"/>
      <c r="B200" s="245"/>
      <c r="C200" s="246"/>
      <c r="D200" s="240" t="s">
        <v>163</v>
      </c>
      <c r="E200" s="247" t="s">
        <v>1</v>
      </c>
      <c r="F200" s="248" t="s">
        <v>1414</v>
      </c>
      <c r="G200" s="246"/>
      <c r="H200" s="247" t="s">
        <v>1</v>
      </c>
      <c r="I200" s="249"/>
      <c r="J200" s="246"/>
      <c r="K200" s="246"/>
      <c r="L200" s="250"/>
      <c r="M200" s="251"/>
      <c r="N200" s="252"/>
      <c r="O200" s="252"/>
      <c r="P200" s="252"/>
      <c r="Q200" s="252"/>
      <c r="R200" s="252"/>
      <c r="S200" s="252"/>
      <c r="T200" s="25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4" t="s">
        <v>163</v>
      </c>
      <c r="AU200" s="254" t="s">
        <v>87</v>
      </c>
      <c r="AV200" s="13" t="s">
        <v>85</v>
      </c>
      <c r="AW200" s="13" t="s">
        <v>33</v>
      </c>
      <c r="AX200" s="13" t="s">
        <v>77</v>
      </c>
      <c r="AY200" s="254" t="s">
        <v>149</v>
      </c>
    </row>
    <row r="201" s="14" customFormat="1">
      <c r="A201" s="14"/>
      <c r="B201" s="255"/>
      <c r="C201" s="256"/>
      <c r="D201" s="240" t="s">
        <v>163</v>
      </c>
      <c r="E201" s="257" t="s">
        <v>1</v>
      </c>
      <c r="F201" s="258" t="s">
        <v>1376</v>
      </c>
      <c r="G201" s="256"/>
      <c r="H201" s="259">
        <v>6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5" t="s">
        <v>163</v>
      </c>
      <c r="AU201" s="265" t="s">
        <v>87</v>
      </c>
      <c r="AV201" s="14" t="s">
        <v>87</v>
      </c>
      <c r="AW201" s="14" t="s">
        <v>33</v>
      </c>
      <c r="AX201" s="14" t="s">
        <v>85</v>
      </c>
      <c r="AY201" s="265" t="s">
        <v>149</v>
      </c>
    </row>
    <row r="202" s="13" customFormat="1">
      <c r="A202" s="13"/>
      <c r="B202" s="245"/>
      <c r="C202" s="246"/>
      <c r="D202" s="240" t="s">
        <v>163</v>
      </c>
      <c r="E202" s="247" t="s">
        <v>1</v>
      </c>
      <c r="F202" s="248" t="s">
        <v>405</v>
      </c>
      <c r="G202" s="246"/>
      <c r="H202" s="247" t="s">
        <v>1</v>
      </c>
      <c r="I202" s="249"/>
      <c r="J202" s="246"/>
      <c r="K202" s="246"/>
      <c r="L202" s="250"/>
      <c r="M202" s="251"/>
      <c r="N202" s="252"/>
      <c r="O202" s="252"/>
      <c r="P202" s="252"/>
      <c r="Q202" s="252"/>
      <c r="R202" s="252"/>
      <c r="S202" s="252"/>
      <c r="T202" s="25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4" t="s">
        <v>163</v>
      </c>
      <c r="AU202" s="254" t="s">
        <v>87</v>
      </c>
      <c r="AV202" s="13" t="s">
        <v>85</v>
      </c>
      <c r="AW202" s="13" t="s">
        <v>33</v>
      </c>
      <c r="AX202" s="13" t="s">
        <v>77</v>
      </c>
      <c r="AY202" s="254" t="s">
        <v>149</v>
      </c>
    </row>
    <row r="203" s="2" customFormat="1" ht="16.5" customHeight="1">
      <c r="A203" s="39"/>
      <c r="B203" s="40"/>
      <c r="C203" s="280" t="s">
        <v>255</v>
      </c>
      <c r="D203" s="280" t="s">
        <v>398</v>
      </c>
      <c r="E203" s="281" t="s">
        <v>1377</v>
      </c>
      <c r="F203" s="282" t="s">
        <v>1378</v>
      </c>
      <c r="G203" s="283" t="s">
        <v>485</v>
      </c>
      <c r="H203" s="284">
        <v>6</v>
      </c>
      <c r="I203" s="285"/>
      <c r="J203" s="286">
        <f>ROUND(I203*H203,2)</f>
        <v>0</v>
      </c>
      <c r="K203" s="282" t="s">
        <v>159</v>
      </c>
      <c r="L203" s="287"/>
      <c r="M203" s="288" t="s">
        <v>1</v>
      </c>
      <c r="N203" s="289" t="s">
        <v>42</v>
      </c>
      <c r="O203" s="92"/>
      <c r="P203" s="236">
        <f>O203*H203</f>
        <v>0</v>
      </c>
      <c r="Q203" s="236">
        <v>0.00080000000000000004</v>
      </c>
      <c r="R203" s="236">
        <f>Q203*H203</f>
        <v>0.0048000000000000004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197</v>
      </c>
      <c r="AT203" s="238" t="s">
        <v>398</v>
      </c>
      <c r="AU203" s="238" t="s">
        <v>87</v>
      </c>
      <c r="AY203" s="18" t="s">
        <v>149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85</v>
      </c>
      <c r="BK203" s="239">
        <f>ROUND(I203*H203,2)</f>
        <v>0</v>
      </c>
      <c r="BL203" s="18" t="s">
        <v>148</v>
      </c>
      <c r="BM203" s="238" t="s">
        <v>1379</v>
      </c>
    </row>
    <row r="204" s="2" customFormat="1">
      <c r="A204" s="39"/>
      <c r="B204" s="40"/>
      <c r="C204" s="41"/>
      <c r="D204" s="240" t="s">
        <v>162</v>
      </c>
      <c r="E204" s="41"/>
      <c r="F204" s="241" t="s">
        <v>1378</v>
      </c>
      <c r="G204" s="41"/>
      <c r="H204" s="41"/>
      <c r="I204" s="242"/>
      <c r="J204" s="41"/>
      <c r="K204" s="41"/>
      <c r="L204" s="45"/>
      <c r="M204" s="243"/>
      <c r="N204" s="24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162</v>
      </c>
      <c r="AU204" s="18" t="s">
        <v>87</v>
      </c>
    </row>
    <row r="205" s="14" customFormat="1">
      <c r="A205" s="14"/>
      <c r="B205" s="255"/>
      <c r="C205" s="256"/>
      <c r="D205" s="240" t="s">
        <v>163</v>
      </c>
      <c r="E205" s="257" t="s">
        <v>1</v>
      </c>
      <c r="F205" s="258" t="s">
        <v>1415</v>
      </c>
      <c r="G205" s="256"/>
      <c r="H205" s="259">
        <v>6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163</v>
      </c>
      <c r="AU205" s="265" t="s">
        <v>87</v>
      </c>
      <c r="AV205" s="14" t="s">
        <v>87</v>
      </c>
      <c r="AW205" s="14" t="s">
        <v>33</v>
      </c>
      <c r="AX205" s="14" t="s">
        <v>85</v>
      </c>
      <c r="AY205" s="265" t="s">
        <v>149</v>
      </c>
    </row>
    <row r="206" s="2" customFormat="1" ht="21.75" customHeight="1">
      <c r="A206" s="39"/>
      <c r="B206" s="40"/>
      <c r="C206" s="227" t="s">
        <v>372</v>
      </c>
      <c r="D206" s="227" t="s">
        <v>155</v>
      </c>
      <c r="E206" s="228" t="s">
        <v>1380</v>
      </c>
      <c r="F206" s="229" t="s">
        <v>1381</v>
      </c>
      <c r="G206" s="230" t="s">
        <v>485</v>
      </c>
      <c r="H206" s="231">
        <v>7</v>
      </c>
      <c r="I206" s="232"/>
      <c r="J206" s="233">
        <f>ROUND(I206*H206,2)</f>
        <v>0</v>
      </c>
      <c r="K206" s="229" t="s">
        <v>159</v>
      </c>
      <c r="L206" s="45"/>
      <c r="M206" s="234" t="s">
        <v>1</v>
      </c>
      <c r="N206" s="235" t="s">
        <v>42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148</v>
      </c>
      <c r="AT206" s="238" t="s">
        <v>155</v>
      </c>
      <c r="AU206" s="238" t="s">
        <v>87</v>
      </c>
      <c r="AY206" s="18" t="s">
        <v>149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148</v>
      </c>
      <c r="BM206" s="238" t="s">
        <v>1416</v>
      </c>
    </row>
    <row r="207" s="2" customFormat="1">
      <c r="A207" s="39"/>
      <c r="B207" s="40"/>
      <c r="C207" s="41"/>
      <c r="D207" s="240" t="s">
        <v>162</v>
      </c>
      <c r="E207" s="41"/>
      <c r="F207" s="241" t="s">
        <v>1383</v>
      </c>
      <c r="G207" s="41"/>
      <c r="H207" s="41"/>
      <c r="I207" s="242"/>
      <c r="J207" s="41"/>
      <c r="K207" s="41"/>
      <c r="L207" s="45"/>
      <c r="M207" s="243"/>
      <c r="N207" s="24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162</v>
      </c>
      <c r="AU207" s="18" t="s">
        <v>87</v>
      </c>
    </row>
    <row r="208" s="14" customFormat="1">
      <c r="A208" s="14"/>
      <c r="B208" s="255"/>
      <c r="C208" s="256"/>
      <c r="D208" s="240" t="s">
        <v>163</v>
      </c>
      <c r="E208" s="257" t="s">
        <v>1</v>
      </c>
      <c r="F208" s="258" t="s">
        <v>1417</v>
      </c>
      <c r="G208" s="256"/>
      <c r="H208" s="259">
        <v>7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5" t="s">
        <v>163</v>
      </c>
      <c r="AU208" s="265" t="s">
        <v>87</v>
      </c>
      <c r="AV208" s="14" t="s">
        <v>87</v>
      </c>
      <c r="AW208" s="14" t="s">
        <v>33</v>
      </c>
      <c r="AX208" s="14" t="s">
        <v>85</v>
      </c>
      <c r="AY208" s="265" t="s">
        <v>149</v>
      </c>
    </row>
    <row r="209" s="13" customFormat="1">
      <c r="A209" s="13"/>
      <c r="B209" s="245"/>
      <c r="C209" s="246"/>
      <c r="D209" s="240" t="s">
        <v>163</v>
      </c>
      <c r="E209" s="247" t="s">
        <v>1</v>
      </c>
      <c r="F209" s="248" t="s">
        <v>405</v>
      </c>
      <c r="G209" s="246"/>
      <c r="H209" s="247" t="s">
        <v>1</v>
      </c>
      <c r="I209" s="249"/>
      <c r="J209" s="246"/>
      <c r="K209" s="246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163</v>
      </c>
      <c r="AU209" s="254" t="s">
        <v>87</v>
      </c>
      <c r="AV209" s="13" t="s">
        <v>85</v>
      </c>
      <c r="AW209" s="13" t="s">
        <v>33</v>
      </c>
      <c r="AX209" s="13" t="s">
        <v>77</v>
      </c>
      <c r="AY209" s="254" t="s">
        <v>149</v>
      </c>
    </row>
    <row r="210" s="2" customFormat="1" ht="16.5" customHeight="1">
      <c r="A210" s="39"/>
      <c r="B210" s="40"/>
      <c r="C210" s="280" t="s">
        <v>378</v>
      </c>
      <c r="D210" s="280" t="s">
        <v>398</v>
      </c>
      <c r="E210" s="281" t="s">
        <v>1385</v>
      </c>
      <c r="F210" s="282" t="s">
        <v>1386</v>
      </c>
      <c r="G210" s="283" t="s">
        <v>485</v>
      </c>
      <c r="H210" s="284">
        <v>7</v>
      </c>
      <c r="I210" s="285"/>
      <c r="J210" s="286">
        <f>ROUND(I210*H210,2)</f>
        <v>0</v>
      </c>
      <c r="K210" s="282" t="s">
        <v>159</v>
      </c>
      <c r="L210" s="287"/>
      <c r="M210" s="288" t="s">
        <v>1</v>
      </c>
      <c r="N210" s="289" t="s">
        <v>42</v>
      </c>
      <c r="O210" s="92"/>
      <c r="P210" s="236">
        <f>O210*H210</f>
        <v>0</v>
      </c>
      <c r="Q210" s="236">
        <v>0.00050000000000000001</v>
      </c>
      <c r="R210" s="236">
        <f>Q210*H210</f>
        <v>0.0035000000000000001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197</v>
      </c>
      <c r="AT210" s="238" t="s">
        <v>398</v>
      </c>
      <c r="AU210" s="238" t="s">
        <v>87</v>
      </c>
      <c r="AY210" s="18" t="s">
        <v>149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148</v>
      </c>
      <c r="BM210" s="238" t="s">
        <v>1418</v>
      </c>
    </row>
    <row r="211" s="2" customFormat="1">
      <c r="A211" s="39"/>
      <c r="B211" s="40"/>
      <c r="C211" s="41"/>
      <c r="D211" s="240" t="s">
        <v>162</v>
      </c>
      <c r="E211" s="41"/>
      <c r="F211" s="241" t="s">
        <v>1386</v>
      </c>
      <c r="G211" s="41"/>
      <c r="H211" s="41"/>
      <c r="I211" s="242"/>
      <c r="J211" s="41"/>
      <c r="K211" s="41"/>
      <c r="L211" s="45"/>
      <c r="M211" s="243"/>
      <c r="N211" s="244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162</v>
      </c>
      <c r="AU211" s="18" t="s">
        <v>87</v>
      </c>
    </row>
    <row r="212" s="14" customFormat="1">
      <c r="A212" s="14"/>
      <c r="B212" s="255"/>
      <c r="C212" s="256"/>
      <c r="D212" s="240" t="s">
        <v>163</v>
      </c>
      <c r="E212" s="257" t="s">
        <v>1</v>
      </c>
      <c r="F212" s="258" t="s">
        <v>1419</v>
      </c>
      <c r="G212" s="256"/>
      <c r="H212" s="259">
        <v>7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5" t="s">
        <v>163</v>
      </c>
      <c r="AU212" s="265" t="s">
        <v>87</v>
      </c>
      <c r="AV212" s="14" t="s">
        <v>87</v>
      </c>
      <c r="AW212" s="14" t="s">
        <v>33</v>
      </c>
      <c r="AX212" s="14" t="s">
        <v>85</v>
      </c>
      <c r="AY212" s="265" t="s">
        <v>149</v>
      </c>
    </row>
    <row r="213" s="12" customFormat="1" ht="22.8" customHeight="1">
      <c r="A213" s="12"/>
      <c r="B213" s="211"/>
      <c r="C213" s="212"/>
      <c r="D213" s="213" t="s">
        <v>76</v>
      </c>
      <c r="E213" s="225" t="s">
        <v>810</v>
      </c>
      <c r="F213" s="225" t="s">
        <v>811</v>
      </c>
      <c r="G213" s="212"/>
      <c r="H213" s="212"/>
      <c r="I213" s="215"/>
      <c r="J213" s="226">
        <f>BK213</f>
        <v>0</v>
      </c>
      <c r="K213" s="212"/>
      <c r="L213" s="217"/>
      <c r="M213" s="218"/>
      <c r="N213" s="219"/>
      <c r="O213" s="219"/>
      <c r="P213" s="220">
        <f>SUM(P214:P215)</f>
        <v>0</v>
      </c>
      <c r="Q213" s="219"/>
      <c r="R213" s="220">
        <f>SUM(R214:R215)</f>
        <v>0</v>
      </c>
      <c r="S213" s="219"/>
      <c r="T213" s="221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2" t="s">
        <v>85</v>
      </c>
      <c r="AT213" s="223" t="s">
        <v>76</v>
      </c>
      <c r="AU213" s="223" t="s">
        <v>85</v>
      </c>
      <c r="AY213" s="222" t="s">
        <v>149</v>
      </c>
      <c r="BK213" s="224">
        <f>SUM(BK214:BK215)</f>
        <v>0</v>
      </c>
    </row>
    <row r="214" s="2" customFormat="1" ht="16.5" customHeight="1">
      <c r="A214" s="39"/>
      <c r="B214" s="40"/>
      <c r="C214" s="227" t="s">
        <v>385</v>
      </c>
      <c r="D214" s="227" t="s">
        <v>155</v>
      </c>
      <c r="E214" s="228" t="s">
        <v>1038</v>
      </c>
      <c r="F214" s="229" t="s">
        <v>1039</v>
      </c>
      <c r="G214" s="230" t="s">
        <v>381</v>
      </c>
      <c r="H214" s="231">
        <v>20.699000000000002</v>
      </c>
      <c r="I214" s="232"/>
      <c r="J214" s="233">
        <f>ROUND(I214*H214,2)</f>
        <v>0</v>
      </c>
      <c r="K214" s="229" t="s">
        <v>159</v>
      </c>
      <c r="L214" s="45"/>
      <c r="M214" s="234" t="s">
        <v>1</v>
      </c>
      <c r="N214" s="235" t="s">
        <v>42</v>
      </c>
      <c r="O214" s="92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148</v>
      </c>
      <c r="AT214" s="238" t="s">
        <v>155</v>
      </c>
      <c r="AU214" s="238" t="s">
        <v>87</v>
      </c>
      <c r="AY214" s="18" t="s">
        <v>149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148</v>
      </c>
      <c r="BM214" s="238" t="s">
        <v>1328</v>
      </c>
    </row>
    <row r="215" s="2" customFormat="1">
      <c r="A215" s="39"/>
      <c r="B215" s="40"/>
      <c r="C215" s="41"/>
      <c r="D215" s="240" t="s">
        <v>162</v>
      </c>
      <c r="E215" s="41"/>
      <c r="F215" s="241" t="s">
        <v>1041</v>
      </c>
      <c r="G215" s="41"/>
      <c r="H215" s="41"/>
      <c r="I215" s="242"/>
      <c r="J215" s="41"/>
      <c r="K215" s="41"/>
      <c r="L215" s="45"/>
      <c r="M215" s="304"/>
      <c r="N215" s="305"/>
      <c r="O215" s="306"/>
      <c r="P215" s="306"/>
      <c r="Q215" s="306"/>
      <c r="R215" s="306"/>
      <c r="S215" s="306"/>
      <c r="T215" s="307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162</v>
      </c>
      <c r="AU215" s="18" t="s">
        <v>87</v>
      </c>
    </row>
    <row r="216" s="2" customFormat="1" ht="6.96" customHeight="1">
      <c r="A216" s="39"/>
      <c r="B216" s="67"/>
      <c r="C216" s="68"/>
      <c r="D216" s="68"/>
      <c r="E216" s="68"/>
      <c r="F216" s="68"/>
      <c r="G216" s="68"/>
      <c r="H216" s="68"/>
      <c r="I216" s="68"/>
      <c r="J216" s="68"/>
      <c r="K216" s="68"/>
      <c r="L216" s="45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</row>
  </sheetData>
  <sheetProtection sheet="1" autoFilter="0" formatColumns="0" formatRows="0" objects="1" scenarios="1" spinCount="100000" saltValue="wnYls23UnFzDm8C2UfM9o7HfpBXfevA8py6ET0fFBKVlZa2PuTvyCZpVW4pJTpj2Orvizdg8dirmV3rjMsU71Q==" hashValue="94I5uo3Q4Fh9E3eejAvBC9TnQek964RPVa/9YZZwkv3MrxMewfH/e0kxilWemXI9GWEysN3vYl1tCXLFCXoT+g==" algorithmName="SHA-512" password="CC35"/>
  <autoFilter ref="C124:K21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kros\kros urs</dc:creator>
  <cp:lastModifiedBy>kros\kros urs</cp:lastModifiedBy>
  <dcterms:created xsi:type="dcterms:W3CDTF">2025-07-18T08:31:54Z</dcterms:created>
  <dcterms:modified xsi:type="dcterms:W3CDTF">2025-07-18T08:32:05Z</dcterms:modified>
</cp:coreProperties>
</file>